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l Water Budget 23-24" sheetId="1" r:id="rId4"/>
    <sheet state="visible" name="Final Wastewater Budget 23-24" sheetId="2" r:id="rId5"/>
    <sheet state="visible" name="Community Center Budget 23-24" sheetId="3" r:id="rId6"/>
    <sheet state="visible" name="Projected Wastewater Budget 5 y" sheetId="4" r:id="rId7"/>
    <sheet state="visible" name="Projected Water Projections and" sheetId="5" r:id="rId8"/>
  </sheets>
  <definedNames/>
  <calcPr/>
  <extLst>
    <ext uri="GoogleSheetsCustomDataVersion2">
      <go:sheetsCustomData xmlns:go="http://customooxmlschemas.google.com/" r:id="rId9" roundtripDataChecksum="Qd1+OYZnVsM1HJeYJFY9LvJky7K1M+4a319uJEr7abA="/>
    </ext>
  </extLst>
</workbook>
</file>

<file path=xl/sharedStrings.xml><?xml version="1.0" encoding="utf-8"?>
<sst xmlns="http://schemas.openxmlformats.org/spreadsheetml/2006/main" count="310" uniqueCount="139">
  <si>
    <t>Weot CSD Water Budget 23-24</t>
  </si>
  <si>
    <t>Actual</t>
  </si>
  <si>
    <t>Budget</t>
  </si>
  <si>
    <t>23-24</t>
  </si>
  <si>
    <t>Operating Income</t>
  </si>
  <si>
    <t xml:space="preserve">Arrearages </t>
  </si>
  <si>
    <t>Water Service</t>
  </si>
  <si>
    <t>Total Operating Income</t>
  </si>
  <si>
    <t>Non Operating Income</t>
  </si>
  <si>
    <t>Late Fees</t>
  </si>
  <si>
    <t>Grant Funds</t>
  </si>
  <si>
    <t>Uncategorized Income</t>
  </si>
  <si>
    <t>Interest Income</t>
  </si>
  <si>
    <t>Refunds</t>
  </si>
  <si>
    <t>SDRMA Claim</t>
  </si>
  <si>
    <t>Total Non Operating Income</t>
  </si>
  <si>
    <t>Operating Expenses</t>
  </si>
  <si>
    <t>Arrearages Reimbursement</t>
  </si>
  <si>
    <t>Insurance</t>
  </si>
  <si>
    <t>System Materials &amp;  Supplies</t>
  </si>
  <si>
    <t>Office Supplies</t>
  </si>
  <si>
    <t>Payroll Expenses</t>
  </si>
  <si>
    <t>Permits &amp; Fees</t>
  </si>
  <si>
    <t>Reimbursements</t>
  </si>
  <si>
    <t>System Repairs &amp; Contracted Labor</t>
  </si>
  <si>
    <t>Testing</t>
  </si>
  <si>
    <t>Electricity</t>
  </si>
  <si>
    <t>Operations Expense</t>
  </si>
  <si>
    <t>Fuel</t>
  </si>
  <si>
    <t>Postage</t>
  </si>
  <si>
    <t>Dump</t>
  </si>
  <si>
    <t>Total Operating Expenses</t>
  </si>
  <si>
    <t>Non Operating Expenses</t>
  </si>
  <si>
    <t>Bank Fees</t>
  </si>
  <si>
    <t>Dues &amp; Memberships</t>
  </si>
  <si>
    <t>Grant Projects</t>
  </si>
  <si>
    <t>Intuit</t>
  </si>
  <si>
    <t>Misc Fees</t>
  </si>
  <si>
    <t>Professional Services</t>
  </si>
  <si>
    <t>QuickBooks</t>
  </si>
  <si>
    <t>Software</t>
  </si>
  <si>
    <t>Total Non Operating Expenses</t>
  </si>
  <si>
    <t>Final Totals</t>
  </si>
  <si>
    <t>Total Income Operating and Non Operating</t>
  </si>
  <si>
    <t>Total Expenses Operating and Non Operating</t>
  </si>
  <si>
    <t xml:space="preserve">Net Profit/Loss  </t>
  </si>
  <si>
    <t>Net Profit/Loss (Not Including SDRMA Claim)</t>
  </si>
  <si>
    <t>Reserves: Needed</t>
  </si>
  <si>
    <t>Debt Reserves</t>
  </si>
  <si>
    <t>Operating Reserves</t>
  </si>
  <si>
    <t>Emergency Reserves</t>
  </si>
  <si>
    <t>CIP Reserves</t>
  </si>
  <si>
    <t>Total Needed</t>
  </si>
  <si>
    <t>Weott CSD Wastewater Budget 23-24</t>
  </si>
  <si>
    <t>Budget 23-24</t>
  </si>
  <si>
    <t>Arrearages</t>
  </si>
  <si>
    <t>Wastewater Service</t>
  </si>
  <si>
    <t>Sewer Annual Income</t>
  </si>
  <si>
    <t>Total Income</t>
  </si>
  <si>
    <t>Permits and Fees</t>
  </si>
  <si>
    <t>Permit Fee</t>
  </si>
  <si>
    <t>Phone and Internet</t>
  </si>
  <si>
    <t>PGE</t>
  </si>
  <si>
    <t>Repairs/Maintenance</t>
  </si>
  <si>
    <t>Total Expenses</t>
  </si>
  <si>
    <t>Sewer loan</t>
  </si>
  <si>
    <t>Quickbooks</t>
  </si>
  <si>
    <t xml:space="preserve">CIP Reserves </t>
  </si>
  <si>
    <t>Total Operating and Non Operating Income</t>
  </si>
  <si>
    <t>Total Non Operating and Non Operating Expenses</t>
  </si>
  <si>
    <t>Total Profit/Loss</t>
  </si>
  <si>
    <t>Total Profit/Loss without SDRMA Income</t>
  </si>
  <si>
    <t>Weott Community Center Budget 23-24</t>
  </si>
  <si>
    <t>Non operating income</t>
  </si>
  <si>
    <t>Community Center Deposit</t>
  </si>
  <si>
    <t>Non operating expenses</t>
  </si>
  <si>
    <t>Repairs &amp; Maintenance</t>
  </si>
  <si>
    <t>Total non operating expenses</t>
  </si>
  <si>
    <t>Operating expenses</t>
  </si>
  <si>
    <t>Total operating expenses</t>
  </si>
  <si>
    <t>Total income</t>
  </si>
  <si>
    <t>Total expenses</t>
  </si>
  <si>
    <t>Net profit/loss</t>
  </si>
  <si>
    <t xml:space="preserve">Current Wastewater Budget  2022-2023 Weott CSD </t>
  </si>
  <si>
    <t>Year 1</t>
  </si>
  <si>
    <t>Year 2</t>
  </si>
  <si>
    <t>WW annual income</t>
  </si>
  <si>
    <t>Payroll and Taxes</t>
  </si>
  <si>
    <t>Permit Fees</t>
  </si>
  <si>
    <t>Year 3</t>
  </si>
  <si>
    <t>Year 4</t>
  </si>
  <si>
    <t>Year 5</t>
  </si>
  <si>
    <t>TOTAL COST TO REPLACE SYSTEM</t>
  </si>
  <si>
    <t>TOTAL ANNUAL CIP RESERVES NEEDED</t>
  </si>
  <si>
    <t xml:space="preserve">                                                   Wastewater and water budget projections</t>
  </si>
  <si>
    <t>Inflation Rate</t>
  </si>
  <si>
    <t>Projection</t>
  </si>
  <si>
    <t>Fiscal year</t>
  </si>
  <si>
    <t>19-20</t>
  </si>
  <si>
    <t>20-21</t>
  </si>
  <si>
    <t>21-22</t>
  </si>
  <si>
    <t>22-23</t>
  </si>
  <si>
    <t>24-25</t>
  </si>
  <si>
    <t>25-26</t>
  </si>
  <si>
    <t>26-27</t>
  </si>
  <si>
    <t>27-28</t>
  </si>
  <si>
    <t>Operating Revenue:</t>
  </si>
  <si>
    <t>Inacurate</t>
  </si>
  <si>
    <t>unknown</t>
  </si>
  <si>
    <t>Total Operating Revenue</t>
  </si>
  <si>
    <t>Salaries &amp; Benefits</t>
  </si>
  <si>
    <t>Permits &amp; Licensing</t>
  </si>
  <si>
    <t>$ -</t>
  </si>
  <si>
    <t>Training</t>
  </si>
  <si>
    <t>System Repairs &amp; Maintenance</t>
  </si>
  <si>
    <t>Travel</t>
  </si>
  <si>
    <t>COVID Related Expenses</t>
  </si>
  <si>
    <t>Telephone</t>
  </si>
  <si>
    <t>Office Expense</t>
  </si>
  <si>
    <t>Subscriptions</t>
  </si>
  <si>
    <t>Internet</t>
  </si>
  <si>
    <t>Bank Charges</t>
  </si>
  <si>
    <t>Fradulent Expenses</t>
  </si>
  <si>
    <t>Miscellaneous Expense</t>
  </si>
  <si>
    <t>Disposal</t>
  </si>
  <si>
    <t>Community Center</t>
  </si>
  <si>
    <t>Grounds Maintenance</t>
  </si>
  <si>
    <t>Debt Service</t>
  </si>
  <si>
    <t>Reserve Funding:</t>
  </si>
  <si>
    <t>Total Reserves</t>
  </si>
  <si>
    <t>Total Costs</t>
  </si>
  <si>
    <t>Net Revenue from Operations</t>
  </si>
  <si>
    <t>Non-Operating Revenue/(Expenses):</t>
  </si>
  <si>
    <t>Other Income</t>
  </si>
  <si>
    <t>Interest Revenue</t>
  </si>
  <si>
    <t>CC Utilities</t>
  </si>
  <si>
    <t>Total Non-Operating Revenue/(Expenses)</t>
  </si>
  <si>
    <t xml:space="preserve">Net Profit/(Loss) </t>
  </si>
  <si>
    <t>TOTAL COST TO REPLACE WATER SYSTEM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</si>
</sst>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$&quot;#,##0.00"/>
    <numFmt numFmtId="165" formatCode="_(&quot;$&quot;* #,##0.00_);_(&quot;$&quot;* \(#,##0.00\);_(&quot;$&quot;* &quot;-&quot;??_);_(@_)"/>
    <numFmt numFmtId="166" formatCode="_(&quot;$&quot;* #,##0_);_(&quot;$&quot;* \(#,##0\);_(&quot;$&quot;* &quot;-&quot;??_);_(@_)"/>
    <numFmt numFmtId="167" formatCode="&quot;$&quot;#,##0"/>
    <numFmt numFmtId="168" formatCode="_(&quot;$&quot;* #,##0.0_);_(&quot;$&quot;* \(#,##0.0\);_(&quot;$&quot;* &quot;-&quot;??_);_(@_)"/>
  </numFmts>
  <fonts count="23">
    <font>
      <sz val="11.0"/>
      <color rgb="FF000000"/>
      <name val="Arial"/>
      <scheme val="minor"/>
    </font>
    <font>
      <b/>
      <sz val="15.0"/>
      <color theme="1"/>
      <name val="Calibri"/>
    </font>
    <font>
      <b/>
      <sz val="11.0"/>
      <color theme="1"/>
      <name val="Calibri"/>
    </font>
    <font>
      <b/>
      <color theme="1"/>
      <name val="Calibri"/>
    </font>
    <font/>
    <font>
      <sz val="11.0"/>
      <color theme="1"/>
      <name val="Calibri"/>
    </font>
    <font>
      <color theme="1"/>
      <name val="Calibri"/>
    </font>
    <font>
      <color theme="1"/>
      <name val="Arial"/>
    </font>
    <font>
      <b/>
      <color theme="1"/>
      <name val="Arial"/>
    </font>
    <font>
      <b/>
      <sz val="10.0"/>
      <color theme="1"/>
      <name val="Arial"/>
    </font>
    <font>
      <b/>
      <sz val="14.0"/>
      <color theme="1"/>
      <name val="Calibri"/>
    </font>
    <font>
      <b/>
      <sz val="20.0"/>
      <color theme="1"/>
      <name val="Calibri"/>
    </font>
    <font>
      <sz val="20.0"/>
      <color theme="1"/>
      <name val="Arial"/>
      <scheme val="minor"/>
    </font>
    <font>
      <sz val="20.0"/>
      <color theme="1"/>
      <name val="Arial"/>
    </font>
    <font>
      <b/>
      <sz val="20.0"/>
      <color theme="1"/>
      <name val="Arial"/>
    </font>
    <font>
      <b/>
      <sz val="13.0"/>
      <color theme="1"/>
      <name val="Calibri"/>
    </font>
    <font>
      <sz val="13.0"/>
      <color theme="1"/>
      <name val="Calibri"/>
    </font>
    <font>
      <sz val="13.0"/>
      <color theme="1"/>
      <name val="Arial"/>
      <scheme val="minor"/>
    </font>
    <font>
      <b/>
      <sz val="22.0"/>
      <color theme="1"/>
      <name val="Calibri"/>
    </font>
    <font>
      <b/>
      <sz val="18.0"/>
      <color theme="1"/>
      <name val="Calibri"/>
    </font>
    <font>
      <b/>
      <sz val="10.0"/>
      <color theme="1"/>
      <name val="Calibri"/>
    </font>
    <font>
      <sz val="11.0"/>
      <color rgb="FFFF0000"/>
      <name val="Calibri"/>
    </font>
    <font>
      <b/>
      <sz val="11.0"/>
      <color rgb="FFFF0000"/>
      <name val="Calibri"/>
    </font>
  </fonts>
  <fills count="2">
    <fill>
      <patternFill patternType="none"/>
    </fill>
    <fill>
      <patternFill patternType="lightGray"/>
    </fill>
  </fills>
  <borders count="54">
    <border/>
    <border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</borders>
  <cellStyleXfs count="1">
    <xf borderId="0" fillId="0" fontId="0" numFmtId="0" applyAlignment="1" applyFont="1"/>
  </cellStyleXfs>
  <cellXfs count="25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right"/>
    </xf>
    <xf borderId="0" fillId="0" fontId="2" numFmtId="0" xfId="0" applyFont="1"/>
    <xf borderId="0" fillId="0" fontId="2" numFmtId="0" xfId="0" applyAlignment="1" applyFont="1">
      <alignment horizontal="center"/>
    </xf>
    <xf borderId="1" fillId="0" fontId="2" numFmtId="0" xfId="0" applyAlignment="1" applyBorder="1" applyFont="1">
      <alignment horizontal="center"/>
    </xf>
    <xf borderId="2" fillId="0" fontId="2" numFmtId="0" xfId="0" applyAlignment="1" applyBorder="1" applyFont="1">
      <alignment horizontal="right"/>
    </xf>
    <xf borderId="2" fillId="0" fontId="3" numFmtId="0" xfId="0" applyBorder="1" applyFont="1"/>
    <xf borderId="3" fillId="0" fontId="2" numFmtId="0" xfId="0" applyBorder="1" applyFont="1"/>
    <xf borderId="4" fillId="0" fontId="2" numFmtId="0" xfId="0" applyAlignment="1" applyBorder="1" applyFont="1">
      <alignment horizontal="center"/>
    </xf>
    <xf borderId="5" fillId="0" fontId="4" numFmtId="0" xfId="0" applyBorder="1" applyFont="1"/>
    <xf borderId="6" fillId="0" fontId="4" numFmtId="0" xfId="0" applyBorder="1" applyFont="1"/>
    <xf borderId="7" fillId="0" fontId="5" numFmtId="0" xfId="0" applyBorder="1" applyFont="1"/>
    <xf borderId="7" fillId="0" fontId="6" numFmtId="164" xfId="0" applyBorder="1" applyFont="1" applyNumberFormat="1"/>
    <xf borderId="7" fillId="0" fontId="5" numFmtId="164" xfId="0" applyBorder="1" applyFont="1" applyNumberFormat="1"/>
    <xf borderId="0" fillId="0" fontId="7" numFmtId="0" xfId="0" applyFont="1"/>
    <xf borderId="8" fillId="0" fontId="5" numFmtId="0" xfId="0" applyBorder="1" applyFont="1"/>
    <xf borderId="9" fillId="0" fontId="6" numFmtId="164" xfId="0" applyBorder="1" applyFont="1" applyNumberFormat="1"/>
    <xf borderId="9" fillId="0" fontId="5" numFmtId="164" xfId="0" applyBorder="1" applyFont="1" applyNumberFormat="1"/>
    <xf borderId="10" fillId="0" fontId="2" numFmtId="0" xfId="0" applyAlignment="1" applyBorder="1" applyFont="1">
      <alignment horizontal="left"/>
    </xf>
    <xf borderId="11" fillId="0" fontId="3" numFmtId="164" xfId="0" applyBorder="1" applyFont="1" applyNumberFormat="1"/>
    <xf borderId="11" fillId="0" fontId="2" numFmtId="164" xfId="0" applyBorder="1" applyFont="1" applyNumberFormat="1"/>
    <xf borderId="12" fillId="0" fontId="2" numFmtId="0" xfId="0" applyAlignment="1" applyBorder="1" applyFont="1">
      <alignment horizontal="center"/>
    </xf>
    <xf borderId="13" fillId="0" fontId="4" numFmtId="0" xfId="0" applyBorder="1" applyFont="1"/>
    <xf borderId="14" fillId="0" fontId="4" numFmtId="0" xfId="0" applyBorder="1" applyFont="1"/>
    <xf borderId="4" fillId="0" fontId="5" numFmtId="0" xfId="0" applyBorder="1" applyFont="1"/>
    <xf borderId="11" fillId="0" fontId="5" numFmtId="0" xfId="0" applyAlignment="1" applyBorder="1" applyFont="1">
      <alignment horizontal="center"/>
    </xf>
    <xf borderId="11" fillId="0" fontId="5" numFmtId="0" xfId="0" applyBorder="1" applyFont="1"/>
    <xf borderId="11" fillId="0" fontId="5" numFmtId="164" xfId="0" applyAlignment="1" applyBorder="1" applyFont="1" applyNumberFormat="1">
      <alignment horizontal="center"/>
    </xf>
    <xf borderId="11" fillId="0" fontId="2" numFmtId="0" xfId="0" applyAlignment="1" applyBorder="1" applyFont="1">
      <alignment horizontal="center"/>
    </xf>
    <xf borderId="15" fillId="0" fontId="5" numFmtId="0" xfId="0" applyBorder="1" applyFont="1"/>
    <xf borderId="15" fillId="0" fontId="2" numFmtId="0" xfId="0" applyAlignment="1" applyBorder="1" applyFont="1">
      <alignment horizontal="center"/>
    </xf>
    <xf borderId="11" fillId="0" fontId="2" numFmtId="0" xfId="0" applyAlignment="1" applyBorder="1" applyFont="1">
      <alignment horizontal="left"/>
    </xf>
    <xf borderId="11" fillId="0" fontId="8" numFmtId="164" xfId="0" applyBorder="1" applyFont="1" applyNumberFormat="1"/>
    <xf borderId="16" fillId="0" fontId="2" numFmtId="0" xfId="0" applyAlignment="1" applyBorder="1" applyFont="1">
      <alignment horizontal="center"/>
    </xf>
    <xf borderId="17" fillId="0" fontId="4" numFmtId="0" xfId="0" applyBorder="1" applyFont="1"/>
    <xf borderId="18" fillId="0" fontId="4" numFmtId="0" xfId="0" applyBorder="1" applyFont="1"/>
    <xf borderId="11" fillId="0" fontId="6" numFmtId="164" xfId="0" applyBorder="1" applyFont="1" applyNumberFormat="1"/>
    <xf borderId="11" fillId="0" fontId="5" numFmtId="165" xfId="0" applyBorder="1" applyFont="1" applyNumberFormat="1"/>
    <xf borderId="10" fillId="0" fontId="5" numFmtId="0" xfId="0" applyBorder="1" applyFont="1"/>
    <xf borderId="9" fillId="0" fontId="5" numFmtId="0" xfId="0" applyBorder="1" applyFont="1"/>
    <xf borderId="9" fillId="0" fontId="5" numFmtId="165" xfId="0" applyBorder="1" applyFont="1" applyNumberFormat="1"/>
    <xf borderId="11" fillId="0" fontId="6" numFmtId="164" xfId="0" applyAlignment="1" applyBorder="1" applyFont="1" applyNumberFormat="1">
      <alignment horizontal="right"/>
    </xf>
    <xf borderId="11" fillId="0" fontId="5" numFmtId="165" xfId="0" applyAlignment="1" applyBorder="1" applyFont="1" applyNumberFormat="1">
      <alignment horizontal="center"/>
    </xf>
    <xf borderId="0" fillId="0" fontId="6" numFmtId="0" xfId="0" applyFont="1"/>
    <xf borderId="11" fillId="0" fontId="5" numFmtId="166" xfId="0" applyBorder="1" applyFont="1" applyNumberFormat="1"/>
    <xf borderId="11" fillId="0" fontId="6" numFmtId="0" xfId="0" applyBorder="1" applyFont="1"/>
    <xf borderId="19" fillId="0" fontId="2" numFmtId="0" xfId="0" applyBorder="1" applyFont="1"/>
    <xf borderId="15" fillId="0" fontId="3" numFmtId="164" xfId="0" applyBorder="1" applyFont="1" applyNumberFormat="1"/>
    <xf borderId="15" fillId="0" fontId="2" numFmtId="165" xfId="0" applyBorder="1" applyFont="1" applyNumberFormat="1"/>
    <xf borderId="10" fillId="0" fontId="5" numFmtId="0" xfId="0" applyAlignment="1" applyBorder="1" applyFont="1">
      <alignment vertical="bottom"/>
    </xf>
    <xf borderId="11" fillId="0" fontId="5" numFmtId="164" xfId="0" applyAlignment="1" applyBorder="1" applyFont="1" applyNumberFormat="1">
      <alignment vertical="bottom"/>
    </xf>
    <xf borderId="11" fillId="0" fontId="5" numFmtId="165" xfId="0" applyAlignment="1" applyBorder="1" applyFont="1" applyNumberFormat="1">
      <alignment horizontal="right" vertical="bottom"/>
    </xf>
    <xf borderId="20" fillId="0" fontId="5" numFmtId="0" xfId="0" applyAlignment="1" applyBorder="1" applyFont="1">
      <alignment horizontal="left"/>
    </xf>
    <xf borderId="11" fillId="0" fontId="5" numFmtId="164" xfId="0" applyAlignment="1" applyBorder="1" applyFont="1" applyNumberFormat="1">
      <alignment horizontal="right"/>
    </xf>
    <xf borderId="18" fillId="0" fontId="5" numFmtId="0" xfId="0" applyAlignment="1" applyBorder="1" applyFont="1">
      <alignment horizontal="left"/>
    </xf>
    <xf borderId="15" fillId="0" fontId="5" numFmtId="0" xfId="0" applyAlignment="1" applyBorder="1" applyFont="1">
      <alignment horizontal="right"/>
    </xf>
    <xf borderId="11" fillId="0" fontId="2" numFmtId="164" xfId="0" applyAlignment="1" applyBorder="1" applyFont="1" applyNumberFormat="1">
      <alignment horizontal="center"/>
    </xf>
    <xf borderId="11" fillId="0" fontId="2" numFmtId="165" xfId="0" applyAlignment="1" applyBorder="1" applyFont="1" applyNumberFormat="1">
      <alignment horizontal="center"/>
    </xf>
    <xf borderId="21" fillId="0" fontId="2" numFmtId="0" xfId="0" applyAlignment="1" applyBorder="1" applyFont="1">
      <alignment horizontal="center"/>
    </xf>
    <xf borderId="1" fillId="0" fontId="4" numFmtId="0" xfId="0" applyBorder="1" applyFont="1"/>
    <xf borderId="22" fillId="0" fontId="4" numFmtId="0" xfId="0" applyBorder="1" applyFont="1"/>
    <xf borderId="2" fillId="0" fontId="2" numFmtId="0" xfId="0" applyAlignment="1" applyBorder="1" applyFont="1">
      <alignment horizontal="left"/>
    </xf>
    <xf borderId="2" fillId="0" fontId="3" numFmtId="164" xfId="0" applyBorder="1" applyFont="1" applyNumberFormat="1"/>
    <xf borderId="2" fillId="0" fontId="2" numFmtId="166" xfId="0" applyBorder="1" applyFont="1" applyNumberFormat="1"/>
    <xf borderId="23" fillId="0" fontId="2" numFmtId="0" xfId="0" applyAlignment="1" applyBorder="1" applyFont="1">
      <alignment horizontal="left"/>
    </xf>
    <xf borderId="23" fillId="0" fontId="3" numFmtId="164" xfId="0" applyBorder="1" applyFont="1" applyNumberFormat="1"/>
    <xf borderId="23" fillId="0" fontId="2" numFmtId="166" xfId="0" applyBorder="1" applyFont="1" applyNumberFormat="1"/>
    <xf borderId="13" fillId="0" fontId="2" numFmtId="0" xfId="0" applyBorder="1" applyFont="1"/>
    <xf borderId="13" fillId="0" fontId="6" numFmtId="0" xfId="0" applyBorder="1" applyFont="1"/>
    <xf borderId="13" fillId="0" fontId="2" numFmtId="166" xfId="0" applyBorder="1" applyFont="1" applyNumberFormat="1"/>
    <xf borderId="12" fillId="0" fontId="2" numFmtId="0" xfId="0" applyBorder="1" applyFont="1"/>
    <xf borderId="3" fillId="0" fontId="2" numFmtId="166" xfId="0" applyBorder="1" applyFont="1" applyNumberFormat="1"/>
    <xf borderId="2" fillId="0" fontId="2" numFmtId="0" xfId="0" applyBorder="1" applyFont="1"/>
    <xf borderId="24" fillId="0" fontId="2" numFmtId="0" xfId="0" applyAlignment="1" applyBorder="1" applyFont="1">
      <alignment horizontal="left"/>
    </xf>
    <xf borderId="25" fillId="0" fontId="4" numFmtId="0" xfId="0" applyBorder="1" applyFont="1"/>
    <xf borderId="20" fillId="0" fontId="4" numFmtId="0" xfId="0" applyBorder="1" applyFont="1"/>
    <xf borderId="8" fillId="0" fontId="5" numFmtId="0" xfId="0" applyAlignment="1" applyBorder="1" applyFont="1">
      <alignment vertical="bottom"/>
    </xf>
    <xf borderId="9" fillId="0" fontId="5" numFmtId="164" xfId="0" applyAlignment="1" applyBorder="1" applyFont="1" applyNumberFormat="1">
      <alignment vertical="bottom"/>
    </xf>
    <xf borderId="9" fillId="0" fontId="5" numFmtId="166" xfId="0" applyAlignment="1" applyBorder="1" applyFont="1" applyNumberFormat="1">
      <alignment vertical="bottom"/>
    </xf>
    <xf borderId="11" fillId="0" fontId="5" numFmtId="0" xfId="0" applyAlignment="1" applyBorder="1" applyFont="1">
      <alignment horizontal="right" vertical="bottom"/>
    </xf>
    <xf borderId="11" fillId="0" fontId="5" numFmtId="166" xfId="0" applyAlignment="1" applyBorder="1" applyFont="1" applyNumberFormat="1">
      <alignment horizontal="right" vertical="bottom"/>
    </xf>
    <xf borderId="15" fillId="0" fontId="5" numFmtId="0" xfId="0" applyAlignment="1" applyBorder="1" applyFont="1">
      <alignment vertical="bottom"/>
    </xf>
    <xf borderId="15" fillId="0" fontId="5" numFmtId="0" xfId="0" applyAlignment="1" applyBorder="1" applyFont="1">
      <alignment horizontal="right" vertical="bottom"/>
    </xf>
    <xf borderId="15" fillId="0" fontId="5" numFmtId="166" xfId="0" applyAlignment="1" applyBorder="1" applyFont="1" applyNumberFormat="1">
      <alignment horizontal="right" vertical="bottom"/>
    </xf>
    <xf borderId="2" fillId="0" fontId="9" numFmtId="0" xfId="0" applyBorder="1" applyFont="1"/>
    <xf borderId="2" fillId="0" fontId="9" numFmtId="164" xfId="0" applyBorder="1" applyFont="1" applyNumberFormat="1"/>
    <xf borderId="2" fillId="0" fontId="9" numFmtId="166" xfId="0" applyBorder="1" applyFont="1" applyNumberFormat="1"/>
    <xf borderId="0" fillId="0" fontId="10" numFmtId="167" xfId="0" applyAlignment="1" applyFont="1" applyNumberFormat="1">
      <alignment vertical="bottom"/>
    </xf>
    <xf borderId="0" fillId="0" fontId="5" numFmtId="167" xfId="0" applyAlignment="1" applyFont="1" applyNumberFormat="1">
      <alignment vertical="bottom"/>
    </xf>
    <xf borderId="25" fillId="0" fontId="2" numFmtId="167" xfId="0" applyAlignment="1" applyBorder="1" applyFont="1" applyNumberFormat="1">
      <alignment horizontal="center" vertical="bottom"/>
    </xf>
    <xf borderId="26" fillId="0" fontId="8" numFmtId="0" xfId="0" applyAlignment="1" applyBorder="1" applyFont="1">
      <alignment horizontal="center"/>
    </xf>
    <xf borderId="24" fillId="0" fontId="2" numFmtId="167" xfId="0" applyAlignment="1" applyBorder="1" applyFont="1" applyNumberFormat="1">
      <alignment horizontal="center" vertical="bottom"/>
    </xf>
    <xf borderId="11" fillId="0" fontId="5" numFmtId="167" xfId="0" applyAlignment="1" applyBorder="1" applyFont="1" applyNumberFormat="1">
      <alignment vertical="bottom"/>
    </xf>
    <xf borderId="27" fillId="0" fontId="5" numFmtId="164" xfId="0" applyAlignment="1" applyBorder="1" applyFont="1" applyNumberFormat="1">
      <alignment horizontal="right" vertical="bottom"/>
    </xf>
    <xf borderId="10" fillId="0" fontId="7" numFmtId="0" xfId="0" applyBorder="1" applyFont="1"/>
    <xf borderId="11" fillId="0" fontId="7" numFmtId="0" xfId="0" applyBorder="1" applyFont="1"/>
    <xf borderId="11" fillId="0" fontId="2" numFmtId="167" xfId="0" applyAlignment="1" applyBorder="1" applyFont="1" applyNumberFormat="1">
      <alignment horizontal="center" vertical="bottom"/>
    </xf>
    <xf borderId="27" fillId="0" fontId="2" numFmtId="164" xfId="0" applyAlignment="1" applyBorder="1" applyFont="1" applyNumberFormat="1">
      <alignment horizontal="center" vertical="bottom"/>
    </xf>
    <xf borderId="10" fillId="0" fontId="8" numFmtId="167" xfId="0" applyBorder="1" applyFont="1" applyNumberFormat="1"/>
    <xf borderId="11" fillId="0" fontId="7" numFmtId="167" xfId="0" applyBorder="1" applyFont="1" applyNumberFormat="1"/>
    <xf borderId="11" fillId="0" fontId="2" numFmtId="167" xfId="0" applyAlignment="1" applyBorder="1" applyFont="1" applyNumberFormat="1">
      <alignment vertical="bottom"/>
    </xf>
    <xf borderId="24" fillId="0" fontId="5" numFmtId="164" xfId="0" applyAlignment="1" applyBorder="1" applyFont="1" applyNumberFormat="1">
      <alignment horizontal="right" vertical="bottom"/>
    </xf>
    <xf borderId="10" fillId="0" fontId="7" numFmtId="167" xfId="0" applyBorder="1" applyFont="1" applyNumberFormat="1"/>
    <xf borderId="15" fillId="0" fontId="6" numFmtId="167" xfId="0" applyAlignment="1" applyBorder="1" applyFont="1" applyNumberFormat="1">
      <alignment horizontal="left"/>
    </xf>
    <xf borderId="20" fillId="0" fontId="8" numFmtId="167" xfId="0" applyBorder="1" applyFont="1" applyNumberFormat="1"/>
    <xf borderId="11" fillId="0" fontId="5" numFmtId="164" xfId="0" applyAlignment="1" applyBorder="1" applyFont="1" applyNumberFormat="1">
      <alignment horizontal="right" vertical="bottom"/>
    </xf>
    <xf borderId="20" fillId="0" fontId="7" numFmtId="167" xfId="0" applyBorder="1" applyFont="1" applyNumberFormat="1"/>
    <xf borderId="0" fillId="0" fontId="7" numFmtId="167" xfId="0" applyFont="1" applyNumberFormat="1"/>
    <xf borderId="15" fillId="0" fontId="3" numFmtId="167" xfId="0" applyAlignment="1" applyBorder="1" applyFont="1" applyNumberFormat="1">
      <alignment horizontal="center"/>
    </xf>
    <xf borderId="28" fillId="0" fontId="3" numFmtId="164" xfId="0" applyAlignment="1" applyBorder="1" applyFont="1" applyNumberFormat="1">
      <alignment horizontal="center"/>
    </xf>
    <xf borderId="25" fillId="0" fontId="3" numFmtId="167" xfId="0" applyAlignment="1" applyBorder="1" applyFont="1" applyNumberFormat="1">
      <alignment horizontal="center"/>
    </xf>
    <xf borderId="29" fillId="0" fontId="5" numFmtId="164" xfId="0" applyAlignment="1" applyBorder="1" applyFont="1" applyNumberFormat="1">
      <alignment vertical="bottom"/>
    </xf>
    <xf borderId="9" fillId="0" fontId="5" numFmtId="167" xfId="0" applyAlignment="1" applyBorder="1" applyFont="1" applyNumberFormat="1">
      <alignment vertical="bottom"/>
    </xf>
    <xf borderId="15" fillId="0" fontId="2" numFmtId="167" xfId="0" applyAlignment="1" applyBorder="1" applyFont="1" applyNumberFormat="1">
      <alignment vertical="bottom"/>
    </xf>
    <xf borderId="0" fillId="0" fontId="2" numFmtId="164" xfId="0" applyAlignment="1" applyFont="1" applyNumberFormat="1">
      <alignment horizontal="center" vertical="bottom"/>
    </xf>
    <xf borderId="19" fillId="0" fontId="7" numFmtId="0" xfId="0" applyBorder="1" applyFont="1"/>
    <xf borderId="9" fillId="0" fontId="2" numFmtId="167" xfId="0" applyAlignment="1" applyBorder="1" applyFont="1" applyNumberFormat="1">
      <alignment vertical="bottom"/>
    </xf>
    <xf borderId="8" fillId="0" fontId="7" numFmtId="0" xfId="0" applyBorder="1" applyFont="1"/>
    <xf borderId="0" fillId="0" fontId="7" numFmtId="164" xfId="0" applyFont="1" applyNumberFormat="1"/>
    <xf borderId="24" fillId="0" fontId="2" numFmtId="164" xfId="0" applyAlignment="1" applyBorder="1" applyFont="1" applyNumberFormat="1">
      <alignment horizontal="center" vertical="bottom"/>
    </xf>
    <xf borderId="11" fillId="0" fontId="9" numFmtId="0" xfId="0" applyBorder="1" applyFont="1"/>
    <xf borderId="24" fillId="0" fontId="8" numFmtId="164" xfId="0" applyAlignment="1" applyBorder="1" applyFont="1" applyNumberFormat="1">
      <alignment horizontal="center"/>
    </xf>
    <xf borderId="0" fillId="0" fontId="11" numFmtId="0" xfId="0" applyAlignment="1" applyFont="1">
      <alignment horizontal="left"/>
    </xf>
    <xf borderId="0" fillId="0" fontId="12" numFmtId="0" xfId="0" applyAlignment="1" applyFont="1">
      <alignment horizontal="left"/>
    </xf>
    <xf borderId="24" fillId="0" fontId="11" numFmtId="0" xfId="0" applyAlignment="1" applyBorder="1" applyFont="1">
      <alignment horizontal="left"/>
    </xf>
    <xf borderId="24" fillId="0" fontId="13" numFmtId="0" xfId="0" applyAlignment="1" applyBorder="1" applyFont="1">
      <alignment horizontal="left"/>
    </xf>
    <xf borderId="11" fillId="0" fontId="13" numFmtId="164" xfId="0" applyAlignment="1" applyBorder="1" applyFont="1" applyNumberFormat="1">
      <alignment horizontal="left"/>
    </xf>
    <xf borderId="11" fillId="0" fontId="12" numFmtId="0" xfId="0" applyAlignment="1" applyBorder="1" applyFont="1">
      <alignment horizontal="left"/>
    </xf>
    <xf borderId="11" fillId="0" fontId="14" numFmtId="164" xfId="0" applyAlignment="1" applyBorder="1" applyFont="1" applyNumberFormat="1">
      <alignment horizontal="left"/>
    </xf>
    <xf borderId="11" fillId="0" fontId="11" numFmtId="0" xfId="0" applyAlignment="1" applyBorder="1" applyFont="1">
      <alignment horizontal="left"/>
    </xf>
    <xf borderId="20" fillId="0" fontId="12" numFmtId="0" xfId="0" applyAlignment="1" applyBorder="1" applyFont="1">
      <alignment horizontal="left"/>
    </xf>
    <xf borderId="0" fillId="0" fontId="15" numFmtId="0" xfId="0" applyFont="1"/>
    <xf borderId="1" fillId="0" fontId="16" numFmtId="0" xfId="0" applyBorder="1" applyFont="1"/>
    <xf borderId="1" fillId="0" fontId="15" numFmtId="0" xfId="0" applyAlignment="1" applyBorder="1" applyFont="1">
      <alignment horizontal="center"/>
    </xf>
    <xf borderId="0" fillId="0" fontId="15" numFmtId="0" xfId="0" applyAlignment="1" applyFont="1">
      <alignment horizontal="center"/>
    </xf>
    <xf borderId="9" fillId="0" fontId="16" numFmtId="167" xfId="0" applyBorder="1" applyFont="1" applyNumberFormat="1"/>
    <xf borderId="7" fillId="0" fontId="16" numFmtId="167" xfId="0" applyAlignment="1" applyBorder="1" applyFont="1" applyNumberFormat="1">
      <alignment horizontal="right" vertical="bottom"/>
    </xf>
    <xf borderId="30" fillId="0" fontId="16" numFmtId="167" xfId="0" applyAlignment="1" applyBorder="1" applyFont="1" applyNumberFormat="1">
      <alignment vertical="bottom"/>
    </xf>
    <xf borderId="7" fillId="0" fontId="16" numFmtId="167" xfId="0" applyBorder="1" applyFont="1" applyNumberFormat="1"/>
    <xf borderId="7" fillId="0" fontId="16" numFmtId="167" xfId="0" applyAlignment="1" applyBorder="1" applyFont="1" applyNumberFormat="1">
      <alignment vertical="bottom"/>
    </xf>
    <xf borderId="24" fillId="0" fontId="16" numFmtId="167" xfId="0" applyBorder="1" applyFont="1" applyNumberFormat="1"/>
    <xf borderId="24" fillId="0" fontId="16" numFmtId="167" xfId="0" applyAlignment="1" applyBorder="1" applyFont="1" applyNumberFormat="1">
      <alignment vertical="bottom"/>
    </xf>
    <xf borderId="11" fillId="0" fontId="16" numFmtId="167" xfId="0" applyBorder="1" applyFont="1" applyNumberFormat="1"/>
    <xf borderId="9" fillId="0" fontId="16" numFmtId="167" xfId="0" applyAlignment="1" applyBorder="1" applyFont="1" applyNumberFormat="1">
      <alignment horizontal="right" vertical="bottom"/>
    </xf>
    <xf borderId="31" fillId="0" fontId="16" numFmtId="167" xfId="0" applyAlignment="1" applyBorder="1" applyFont="1" applyNumberFormat="1">
      <alignment vertical="bottom"/>
    </xf>
    <xf borderId="32" fillId="0" fontId="16" numFmtId="167" xfId="0" applyAlignment="1" applyBorder="1" applyFont="1" applyNumberFormat="1">
      <alignment horizontal="right" vertical="bottom"/>
    </xf>
    <xf borderId="15" fillId="0" fontId="16" numFmtId="167" xfId="0" applyBorder="1" applyFont="1" applyNumberFormat="1"/>
    <xf borderId="33" fillId="0" fontId="16" numFmtId="167" xfId="0" applyAlignment="1" applyBorder="1" applyFont="1" applyNumberFormat="1">
      <alignment horizontal="right" vertical="bottom"/>
    </xf>
    <xf borderId="34" fillId="0" fontId="16" numFmtId="167" xfId="0" applyAlignment="1" applyBorder="1" applyFont="1" applyNumberFormat="1">
      <alignment vertical="bottom"/>
    </xf>
    <xf borderId="35" fillId="0" fontId="16" numFmtId="167" xfId="0" applyAlignment="1" applyBorder="1" applyFont="1" applyNumberFormat="1">
      <alignment horizontal="right" vertical="bottom"/>
    </xf>
    <xf borderId="25" fillId="0" fontId="16" numFmtId="167" xfId="0" applyBorder="1" applyFont="1" applyNumberFormat="1"/>
    <xf borderId="8" fillId="0" fontId="16" numFmtId="167" xfId="0" applyBorder="1" applyFont="1" applyNumberFormat="1"/>
    <xf borderId="36" fillId="0" fontId="16" numFmtId="167" xfId="0" applyBorder="1" applyFont="1" applyNumberFormat="1"/>
    <xf borderId="37" fillId="0" fontId="16" numFmtId="167" xfId="0" applyBorder="1" applyFont="1" applyNumberFormat="1"/>
    <xf borderId="38" fillId="0" fontId="16" numFmtId="167" xfId="0" applyAlignment="1" applyBorder="1" applyFont="1" applyNumberFormat="1">
      <alignment horizontal="right" vertical="bottom"/>
    </xf>
    <xf borderId="22" fillId="0" fontId="16" numFmtId="167" xfId="0" applyAlignment="1" applyBorder="1" applyFont="1" applyNumberFormat="1">
      <alignment vertical="bottom"/>
    </xf>
    <xf borderId="39" fillId="0" fontId="16" numFmtId="167" xfId="0" applyAlignment="1" applyBorder="1" applyFont="1" applyNumberFormat="1">
      <alignment horizontal="right" vertical="bottom"/>
    </xf>
    <xf borderId="0" fillId="0" fontId="17" numFmtId="0" xfId="0" applyFont="1"/>
    <xf borderId="12" fillId="0" fontId="15" numFmtId="0" xfId="0" applyAlignment="1" applyBorder="1" applyFont="1">
      <alignment horizontal="center"/>
    </xf>
    <xf borderId="40" fillId="0" fontId="16" numFmtId="167" xfId="0" applyBorder="1" applyFont="1" applyNumberFormat="1"/>
    <xf borderId="41" fillId="0" fontId="16" numFmtId="167" xfId="0" applyAlignment="1" applyBorder="1" applyFont="1" applyNumberFormat="1">
      <alignment vertical="bottom"/>
    </xf>
    <xf borderId="42" fillId="0" fontId="4" numFmtId="0" xfId="0" applyBorder="1" applyFont="1"/>
    <xf borderId="43" fillId="0" fontId="16" numFmtId="167" xfId="0" applyAlignment="1" applyBorder="1" applyFont="1" applyNumberFormat="1">
      <alignment vertical="bottom"/>
    </xf>
    <xf borderId="44" fillId="0" fontId="16" numFmtId="167" xfId="0" applyBorder="1" applyFont="1" applyNumberFormat="1"/>
    <xf borderId="26" fillId="0" fontId="16" numFmtId="167" xfId="0" applyAlignment="1" applyBorder="1" applyFont="1" applyNumberFormat="1">
      <alignment vertical="bottom"/>
    </xf>
    <xf borderId="45" fillId="0" fontId="4" numFmtId="0" xfId="0" applyBorder="1" applyFont="1"/>
    <xf borderId="25" fillId="0" fontId="16" numFmtId="167" xfId="0" applyAlignment="1" applyBorder="1" applyFont="1" applyNumberFormat="1">
      <alignment vertical="bottom"/>
    </xf>
    <xf borderId="10" fillId="0" fontId="16" numFmtId="167" xfId="0" applyAlignment="1" applyBorder="1" applyFont="1" applyNumberFormat="1">
      <alignment horizontal="right" vertical="bottom"/>
    </xf>
    <xf borderId="8" fillId="0" fontId="16" numFmtId="167" xfId="0" applyAlignment="1" applyBorder="1" applyFont="1" applyNumberFormat="1">
      <alignment horizontal="right" vertical="bottom"/>
    </xf>
    <xf borderId="46" fillId="0" fontId="16" numFmtId="167" xfId="0" applyAlignment="1" applyBorder="1" applyFont="1" applyNumberFormat="1">
      <alignment horizontal="right" vertical="bottom"/>
    </xf>
    <xf borderId="10" fillId="0" fontId="16" numFmtId="167" xfId="0" applyBorder="1" applyFont="1" applyNumberFormat="1"/>
    <xf borderId="24" fillId="0" fontId="16" numFmtId="0" xfId="0" applyBorder="1" applyFont="1"/>
    <xf borderId="26" fillId="0" fontId="16" numFmtId="167" xfId="0" applyBorder="1" applyFont="1" applyNumberFormat="1"/>
    <xf borderId="45" fillId="0" fontId="16" numFmtId="167" xfId="0" applyBorder="1" applyFont="1" applyNumberFormat="1"/>
    <xf borderId="47" fillId="0" fontId="16" numFmtId="167" xfId="0" applyAlignment="1" applyBorder="1" applyFont="1" applyNumberFormat="1">
      <alignment horizontal="right" vertical="bottom"/>
    </xf>
    <xf borderId="1" fillId="0" fontId="16" numFmtId="167" xfId="0" applyAlignment="1" applyBorder="1" applyFont="1" applyNumberFormat="1">
      <alignment vertical="bottom"/>
    </xf>
    <xf borderId="0" fillId="0" fontId="15" numFmtId="165" xfId="0" applyAlignment="1" applyFont="1" applyNumberFormat="1">
      <alignment horizontal="left" vertical="bottom"/>
    </xf>
    <xf borderId="0" fillId="0" fontId="15" numFmtId="0" xfId="0" applyAlignment="1" applyFont="1">
      <alignment shrinkToFit="0" vertical="bottom" wrapText="0"/>
    </xf>
    <xf borderId="0" fillId="0" fontId="15" numFmtId="166" xfId="0" applyAlignment="1" applyFont="1" applyNumberFormat="1">
      <alignment horizontal="right" vertical="bottom"/>
    </xf>
    <xf borderId="0" fillId="0" fontId="18" numFmtId="0" xfId="0" applyAlignment="1" applyFont="1">
      <alignment horizontal="left"/>
    </xf>
    <xf borderId="0" fillId="0" fontId="19" numFmtId="0" xfId="0" applyAlignment="1" applyFont="1">
      <alignment horizontal="center"/>
    </xf>
    <xf borderId="0" fillId="0" fontId="6" numFmtId="9" xfId="0" applyFont="1" applyNumberFormat="1"/>
    <xf borderId="1" fillId="0" fontId="19" numFmtId="0" xfId="0" applyAlignment="1" applyBorder="1" applyFont="1">
      <alignment horizontal="center"/>
    </xf>
    <xf borderId="1" fillId="0" fontId="20" numFmtId="0" xfId="0" applyAlignment="1" applyBorder="1" applyFont="1">
      <alignment horizontal="center"/>
    </xf>
    <xf borderId="0" fillId="0" fontId="20" numFmtId="0" xfId="0" applyFont="1"/>
    <xf borderId="3" fillId="0" fontId="5" numFmtId="0" xfId="0" applyBorder="1" applyFont="1"/>
    <xf borderId="48" fillId="0" fontId="5" numFmtId="0" xfId="0" applyBorder="1" applyFont="1"/>
    <xf borderId="48" fillId="0" fontId="5" numFmtId="0" xfId="0" applyAlignment="1" applyBorder="1" applyFont="1">
      <alignment horizontal="center"/>
    </xf>
    <xf borderId="49" fillId="0" fontId="5" numFmtId="0" xfId="0" applyAlignment="1" applyBorder="1" applyFont="1">
      <alignment horizontal="center"/>
    </xf>
    <xf borderId="2" fillId="0" fontId="6" numFmtId="0" xfId="0" applyBorder="1" applyFont="1"/>
    <xf borderId="32" fillId="0" fontId="21" numFmtId="0" xfId="0" applyAlignment="1" applyBorder="1" applyFont="1">
      <alignment horizontal="center"/>
    </xf>
    <xf borderId="9" fillId="0" fontId="5" numFmtId="0" xfId="0" applyAlignment="1" applyBorder="1" applyFont="1">
      <alignment horizontal="center"/>
    </xf>
    <xf borderId="29" fillId="0" fontId="5" numFmtId="0" xfId="0" applyAlignment="1" applyBorder="1" applyFont="1">
      <alignment horizontal="center"/>
    </xf>
    <xf borderId="9" fillId="0" fontId="6" numFmtId="0" xfId="0" applyBorder="1" applyFont="1"/>
    <xf borderId="20" fillId="0" fontId="21" numFmtId="167" xfId="0" applyAlignment="1" applyBorder="1" applyFont="1" applyNumberFormat="1">
      <alignment horizontal="center"/>
    </xf>
    <xf borderId="24" fillId="0" fontId="5" numFmtId="0" xfId="0" applyAlignment="1" applyBorder="1" applyFont="1">
      <alignment horizontal="center"/>
    </xf>
    <xf borderId="10" fillId="0" fontId="2" numFmtId="0" xfId="0" applyBorder="1" applyFont="1"/>
    <xf borderId="18" fillId="0" fontId="2" numFmtId="167" xfId="0" applyBorder="1" applyFont="1" applyNumberFormat="1"/>
    <xf borderId="11" fillId="0" fontId="5" numFmtId="164" xfId="0" applyBorder="1" applyFont="1" applyNumberFormat="1"/>
    <xf borderId="24" fillId="0" fontId="5" numFmtId="164" xfId="0" applyBorder="1" applyFont="1" applyNumberFormat="1"/>
    <xf borderId="16" fillId="0" fontId="5" numFmtId="0" xfId="0" applyBorder="1" applyFont="1"/>
    <xf borderId="50" fillId="0" fontId="22" numFmtId="166" xfId="0" applyBorder="1" applyFont="1" applyNumberFormat="1"/>
    <xf borderId="37" fillId="0" fontId="22" numFmtId="166" xfId="0" applyBorder="1" applyFont="1" applyNumberFormat="1"/>
    <xf borderId="51" fillId="0" fontId="22" numFmtId="166" xfId="0" applyBorder="1" applyFont="1" applyNumberFormat="1"/>
    <xf borderId="18" fillId="0" fontId="5" numFmtId="0" xfId="0" applyBorder="1" applyFont="1"/>
    <xf borderId="28" fillId="0" fontId="5" numFmtId="0" xfId="0" applyBorder="1" applyFont="1"/>
    <xf borderId="15" fillId="0" fontId="6" numFmtId="0" xfId="0" applyBorder="1" applyFont="1"/>
    <xf borderId="52" fillId="0" fontId="2" numFmtId="0" xfId="0" applyBorder="1" applyFont="1"/>
    <xf borderId="39" fillId="0" fontId="22" numFmtId="166" xfId="0" applyBorder="1" applyFont="1" applyNumberFormat="1"/>
    <xf borderId="48" fillId="0" fontId="2" numFmtId="165" xfId="0" applyBorder="1" applyFont="1" applyNumberFormat="1"/>
    <xf borderId="49" fillId="0" fontId="2" numFmtId="165" xfId="0" applyBorder="1" applyFont="1" applyNumberFormat="1"/>
    <xf borderId="0" fillId="0" fontId="6" numFmtId="164" xfId="0" applyFont="1" applyNumberFormat="1"/>
    <xf borderId="8" fillId="0" fontId="2" numFmtId="0" xfId="0" applyBorder="1" applyFont="1"/>
    <xf borderId="32" fillId="0" fontId="2" numFmtId="166" xfId="0" applyBorder="1" applyFont="1" applyNumberFormat="1"/>
    <xf borderId="29" fillId="0" fontId="5" numFmtId="164" xfId="0" applyBorder="1" applyFont="1" applyNumberFormat="1"/>
    <xf borderId="11" fillId="0" fontId="21" numFmtId="166" xfId="0" applyBorder="1" applyFont="1" applyNumberFormat="1"/>
    <xf borderId="20" fillId="0" fontId="21" numFmtId="166" xfId="0" applyBorder="1" applyFont="1" applyNumberFormat="1"/>
    <xf borderId="11" fillId="0" fontId="5" numFmtId="168" xfId="0" applyBorder="1" applyFont="1" applyNumberFormat="1"/>
    <xf borderId="24" fillId="0" fontId="5" numFmtId="168" xfId="0" applyBorder="1" applyFont="1" applyNumberFormat="1"/>
    <xf borderId="20" fillId="0" fontId="5" numFmtId="166" xfId="0" applyBorder="1" applyFont="1" applyNumberFormat="1"/>
    <xf borderId="24" fillId="0" fontId="5" numFmtId="165" xfId="0" applyBorder="1" applyFont="1" applyNumberFormat="1"/>
    <xf borderId="11" fillId="0" fontId="21" numFmtId="166" xfId="0" applyAlignment="1" applyBorder="1" applyFont="1" applyNumberFormat="1">
      <alignment vertical="center"/>
    </xf>
    <xf borderId="20" fillId="0" fontId="5" numFmtId="0" xfId="0" applyBorder="1" applyFont="1"/>
    <xf borderId="19" fillId="0" fontId="5" numFmtId="0" xfId="0" applyBorder="1" applyFont="1"/>
    <xf borderId="18" fillId="0" fontId="5" numFmtId="166" xfId="0" applyBorder="1" applyFont="1" applyNumberFormat="1"/>
    <xf borderId="15" fillId="0" fontId="5" numFmtId="165" xfId="0" applyBorder="1" applyFont="1" applyNumberFormat="1"/>
    <xf borderId="3" fillId="0" fontId="22" numFmtId="166" xfId="0" applyBorder="1" applyFont="1" applyNumberFormat="1"/>
    <xf borderId="48" fillId="0" fontId="2" numFmtId="166" xfId="0" applyBorder="1" applyFont="1" applyNumberFormat="1"/>
    <xf borderId="49" fillId="0" fontId="2" numFmtId="166" xfId="0" applyBorder="1" applyFont="1" applyNumberFormat="1"/>
    <xf borderId="2" fillId="0" fontId="5" numFmtId="165" xfId="0" applyBorder="1" applyFont="1" applyNumberFormat="1"/>
    <xf borderId="53" fillId="0" fontId="21" numFmtId="166" xfId="0" applyBorder="1" applyFont="1" applyNumberFormat="1"/>
    <xf borderId="9" fillId="0" fontId="2" numFmtId="166" xfId="0" applyBorder="1" applyFont="1" applyNumberFormat="1"/>
    <xf borderId="29" fillId="0" fontId="2" numFmtId="166" xfId="0" applyBorder="1" applyFont="1" applyNumberFormat="1"/>
    <xf borderId="20" fillId="0" fontId="2" numFmtId="166" xfId="0" applyBorder="1" applyFont="1" applyNumberFormat="1"/>
    <xf borderId="24" fillId="0" fontId="5" numFmtId="166" xfId="0" applyBorder="1" applyFont="1" applyNumberFormat="1"/>
    <xf borderId="15" fillId="0" fontId="5" numFmtId="166" xfId="0" applyBorder="1" applyFont="1" applyNumberFormat="1"/>
    <xf borderId="28" fillId="0" fontId="5" numFmtId="166" xfId="0" applyBorder="1" applyFont="1" applyNumberFormat="1"/>
    <xf borderId="2" fillId="0" fontId="2" numFmtId="165" xfId="0" applyBorder="1" applyFont="1" applyNumberFormat="1"/>
    <xf borderId="9" fillId="0" fontId="5" numFmtId="166" xfId="0" applyBorder="1" applyFont="1" applyNumberFormat="1"/>
    <xf borderId="29" fillId="0" fontId="5" numFmtId="166" xfId="0" applyBorder="1" applyFont="1" applyNumberFormat="1"/>
    <xf borderId="15" fillId="0" fontId="21" numFmtId="166" xfId="0" applyBorder="1" applyFont="1" applyNumberFormat="1"/>
    <xf borderId="15" fillId="0" fontId="2" numFmtId="166" xfId="0" applyBorder="1" applyFont="1" applyNumberFormat="1"/>
    <xf borderId="28" fillId="0" fontId="2" numFmtId="166" xfId="0" applyBorder="1" applyFont="1" applyNumberFormat="1"/>
    <xf borderId="52" fillId="0" fontId="5" numFmtId="0" xfId="0" applyBorder="1" applyFont="1"/>
    <xf borderId="3" fillId="0" fontId="21" numFmtId="166" xfId="0" applyBorder="1" applyFont="1" applyNumberFormat="1"/>
    <xf borderId="3" fillId="0" fontId="5" numFmtId="166" xfId="0" applyBorder="1" applyFont="1" applyNumberFormat="1"/>
    <xf borderId="13" fillId="0" fontId="5" numFmtId="166" xfId="0" applyBorder="1" applyFont="1" applyNumberFormat="1"/>
    <xf borderId="0" fillId="0" fontId="3" numFmtId="0" xfId="0" applyFont="1"/>
    <xf borderId="0" fillId="0" fontId="3" numFmtId="167" xfId="0" applyFont="1" applyNumberFormat="1"/>
    <xf borderId="0" fillId="0" fontId="5" numFmtId="165" xfId="0" applyFont="1" applyNumberFormat="1"/>
    <xf borderId="0" fillId="0" fontId="20" numFmtId="166" xfId="0" applyFont="1" applyNumberFormat="1"/>
    <xf borderId="0" fillId="0" fontId="5" numFmtId="166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40.13"/>
    <col customWidth="1" min="2" max="26" width="14.38"/>
  </cols>
  <sheetData>
    <row r="1">
      <c r="A1" s="1" t="s">
        <v>0</v>
      </c>
    </row>
    <row r="2">
      <c r="A2" s="2"/>
      <c r="B2" s="3"/>
      <c r="C2" s="4"/>
    </row>
    <row r="3">
      <c r="A3" s="2"/>
      <c r="B3" s="3" t="s">
        <v>1</v>
      </c>
      <c r="C3" s="5" t="s">
        <v>2</v>
      </c>
    </row>
    <row r="4">
      <c r="A4" s="6"/>
      <c r="B4" s="7" t="s">
        <v>3</v>
      </c>
      <c r="C4" s="8" t="s">
        <v>3</v>
      </c>
    </row>
    <row r="5">
      <c r="A5" s="9" t="s">
        <v>4</v>
      </c>
      <c r="B5" s="10"/>
      <c r="C5" s="11"/>
    </row>
    <row r="6">
      <c r="A6" s="12" t="s">
        <v>5</v>
      </c>
      <c r="B6" s="13">
        <f>14134.54+2146.83</f>
        <v>16281.37</v>
      </c>
      <c r="C6" s="14"/>
      <c r="D6" s="15"/>
    </row>
    <row r="7">
      <c r="A7" s="16" t="s">
        <v>6</v>
      </c>
      <c r="B7" s="17">
        <v>128172.57</v>
      </c>
      <c r="C7" s="18">
        <v>169632.38</v>
      </c>
    </row>
    <row r="8">
      <c r="A8" s="19" t="s">
        <v>7</v>
      </c>
      <c r="B8" s="20">
        <f>B7+B6</f>
        <v>144453.94</v>
      </c>
      <c r="C8" s="21">
        <v>169632.38</v>
      </c>
    </row>
    <row r="9" ht="15.75" customHeight="1">
      <c r="A9" s="22" t="s">
        <v>8</v>
      </c>
      <c r="B9" s="23"/>
      <c r="C9" s="24"/>
    </row>
    <row r="10" ht="15.75" customHeight="1">
      <c r="A10" s="25" t="s">
        <v>9</v>
      </c>
      <c r="B10" s="26"/>
      <c r="C10" s="26"/>
    </row>
    <row r="11" ht="15.75" customHeight="1">
      <c r="A11" s="27" t="s">
        <v>10</v>
      </c>
      <c r="B11" s="28">
        <f>33496.25+250</f>
        <v>33746.25</v>
      </c>
      <c r="C11" s="29"/>
    </row>
    <row r="12" ht="15.75" customHeight="1">
      <c r="A12" s="27" t="s">
        <v>11</v>
      </c>
      <c r="B12" s="28">
        <f>172.43+7.27+1434.82</f>
        <v>1614.52</v>
      </c>
      <c r="C12" s="29"/>
      <c r="D12" s="15"/>
    </row>
    <row r="13" ht="15.75" customHeight="1">
      <c r="A13" s="30" t="s">
        <v>12</v>
      </c>
      <c r="B13" s="28">
        <v>2252.23</v>
      </c>
      <c r="C13" s="31"/>
    </row>
    <row r="14" ht="15.75" customHeight="1">
      <c r="A14" s="27" t="s">
        <v>13</v>
      </c>
      <c r="B14" s="28">
        <v>3657.17</v>
      </c>
      <c r="C14" s="29"/>
    </row>
    <row r="15" ht="15.75" customHeight="1">
      <c r="A15" s="30" t="s">
        <v>14</v>
      </c>
      <c r="B15" s="28">
        <v>31945.61</v>
      </c>
      <c r="C15" s="31"/>
    </row>
    <row r="16" ht="15.75" customHeight="1">
      <c r="A16" s="32" t="s">
        <v>15</v>
      </c>
      <c r="B16" s="33">
        <f>SUM(B10:B15)</f>
        <v>73215.78</v>
      </c>
      <c r="C16" s="29">
        <f>sum(C10:C15)</f>
        <v>0</v>
      </c>
    </row>
    <row r="17">
      <c r="A17" s="34" t="s">
        <v>16</v>
      </c>
      <c r="B17" s="35"/>
      <c r="C17" s="36"/>
    </row>
    <row r="18" ht="15.75" customHeight="1">
      <c r="A18" s="27" t="s">
        <v>17</v>
      </c>
      <c r="B18" s="37">
        <v>2753.39</v>
      </c>
      <c r="C18" s="38"/>
    </row>
    <row r="19">
      <c r="A19" s="39" t="s">
        <v>18</v>
      </c>
      <c r="B19" s="37">
        <v>9077.4</v>
      </c>
      <c r="C19" s="38">
        <v>9800.0</v>
      </c>
    </row>
    <row r="20">
      <c r="A20" s="16" t="s">
        <v>19</v>
      </c>
      <c r="B20" s="17">
        <v>1805.0</v>
      </c>
      <c r="C20" s="18">
        <v>500.0</v>
      </c>
      <c r="D20" s="15"/>
    </row>
    <row r="21">
      <c r="A21" s="39" t="s">
        <v>20</v>
      </c>
      <c r="B21" s="37">
        <v>1271.85</v>
      </c>
      <c r="C21" s="38">
        <v>700.0</v>
      </c>
    </row>
    <row r="22">
      <c r="A22" s="40" t="s">
        <v>21</v>
      </c>
      <c r="B22" s="17">
        <f>52517.43+1313.31+17570.35</f>
        <v>71401.09</v>
      </c>
      <c r="C22" s="41">
        <v>90096.0</v>
      </c>
      <c r="D22" s="15"/>
      <c r="F22" s="15"/>
    </row>
    <row r="23">
      <c r="A23" s="39" t="s">
        <v>22</v>
      </c>
      <c r="B23" s="42">
        <v>750.94</v>
      </c>
      <c r="C23" s="43">
        <v>0.0</v>
      </c>
      <c r="D23" s="44"/>
    </row>
    <row r="24">
      <c r="A24" s="39" t="s">
        <v>23</v>
      </c>
      <c r="B24" s="37">
        <v>1608.3</v>
      </c>
      <c r="C24" s="45"/>
    </row>
    <row r="25">
      <c r="A25" s="39" t="s">
        <v>24</v>
      </c>
      <c r="B25" s="37">
        <f>3220.5+343.35</f>
        <v>3563.85</v>
      </c>
      <c r="C25" s="38">
        <v>15565.0</v>
      </c>
      <c r="D25" s="15"/>
      <c r="H25" s="15"/>
    </row>
    <row r="26">
      <c r="A26" s="39" t="s">
        <v>25</v>
      </c>
      <c r="B26" s="37">
        <v>6510.0</v>
      </c>
      <c r="C26" s="38">
        <v>3800.0</v>
      </c>
    </row>
    <row r="27">
      <c r="A27" s="39" t="s">
        <v>26</v>
      </c>
      <c r="B27" s="37">
        <v>1136.67</v>
      </c>
      <c r="C27" s="45">
        <v>1104.0</v>
      </c>
    </row>
    <row r="28">
      <c r="A28" s="39" t="s">
        <v>27</v>
      </c>
      <c r="B28" s="46"/>
      <c r="C28" s="38">
        <v>6600.0</v>
      </c>
    </row>
    <row r="29">
      <c r="A29" s="39" t="s">
        <v>28</v>
      </c>
      <c r="B29" s="37"/>
      <c r="C29" s="38">
        <v>145.27</v>
      </c>
    </row>
    <row r="30">
      <c r="A30" s="39" t="s">
        <v>29</v>
      </c>
      <c r="B30" s="37"/>
      <c r="C30" s="38">
        <v>1080.0</v>
      </c>
    </row>
    <row r="31" ht="15.75" customHeight="1">
      <c r="A31" s="27" t="s">
        <v>30</v>
      </c>
      <c r="B31" s="46"/>
      <c r="C31" s="38">
        <v>250.0</v>
      </c>
    </row>
    <row r="32" ht="15.75" customHeight="1">
      <c r="A32" s="47" t="s">
        <v>31</v>
      </c>
      <c r="B32" s="48">
        <f>SUM(B18:B31)</f>
        <v>99878.49</v>
      </c>
      <c r="C32" s="49">
        <f>sum(C22:C31)</f>
        <v>118640.27</v>
      </c>
    </row>
    <row r="33" ht="15.75" customHeight="1">
      <c r="A33" s="22" t="s">
        <v>32</v>
      </c>
      <c r="B33" s="23"/>
      <c r="C33" s="24"/>
    </row>
    <row r="34" ht="15.75" customHeight="1">
      <c r="A34" s="50" t="s">
        <v>33</v>
      </c>
      <c r="B34" s="51">
        <v>506.85</v>
      </c>
      <c r="C34" s="52">
        <v>983.0</v>
      </c>
    </row>
    <row r="35" ht="15.75" customHeight="1">
      <c r="A35" s="50" t="s">
        <v>34</v>
      </c>
      <c r="B35" s="51">
        <v>78.91</v>
      </c>
      <c r="C35" s="52">
        <v>1200.0</v>
      </c>
    </row>
    <row r="36" ht="15.75" customHeight="1">
      <c r="A36" s="53" t="s">
        <v>35</v>
      </c>
      <c r="B36" s="54">
        <v>33496.25</v>
      </c>
      <c r="C36" s="29"/>
    </row>
    <row r="37" ht="15.75" customHeight="1">
      <c r="A37" s="53" t="s">
        <v>36</v>
      </c>
      <c r="B37" s="54">
        <v>80.69</v>
      </c>
      <c r="C37" s="29"/>
      <c r="D37" s="15"/>
    </row>
    <row r="38" ht="15.75" customHeight="1">
      <c r="A38" s="55" t="s">
        <v>37</v>
      </c>
      <c r="B38" s="56">
        <f>270+160</f>
        <v>430</v>
      </c>
      <c r="C38" s="56"/>
      <c r="D38" s="15"/>
    </row>
    <row r="39" ht="15.75" customHeight="1">
      <c r="A39" s="53" t="s">
        <v>38</v>
      </c>
      <c r="B39" s="54">
        <v>3832.12</v>
      </c>
      <c r="C39" s="29"/>
      <c r="D39" s="15"/>
    </row>
    <row r="40" ht="15.75" customHeight="1">
      <c r="A40" s="39" t="s">
        <v>39</v>
      </c>
      <c r="B40" s="37">
        <v>568.59</v>
      </c>
      <c r="C40" s="38">
        <v>640.0</v>
      </c>
    </row>
    <row r="41" ht="15.75" customHeight="1">
      <c r="A41" s="39" t="s">
        <v>40</v>
      </c>
      <c r="B41" s="37">
        <v>947.64</v>
      </c>
      <c r="C41" s="38">
        <v>360.0</v>
      </c>
    </row>
    <row r="42" ht="15.75" customHeight="1">
      <c r="A42" s="32" t="s">
        <v>41</v>
      </c>
      <c r="B42" s="57">
        <f t="shared" ref="B42:C42" si="1">sum(B34:B41)</f>
        <v>39941.05</v>
      </c>
      <c r="C42" s="58">
        <f t="shared" si="1"/>
        <v>3183</v>
      </c>
    </row>
    <row r="43" ht="15.75" customHeight="1">
      <c r="A43" s="59" t="s">
        <v>42</v>
      </c>
      <c r="B43" s="60"/>
      <c r="C43" s="61"/>
    </row>
    <row r="44" ht="15.75" customHeight="1">
      <c r="A44" s="62" t="s">
        <v>43</v>
      </c>
      <c r="B44" s="63">
        <f t="shared" ref="B44:C44" si="2">B16+B8</f>
        <v>217669.72</v>
      </c>
      <c r="C44" s="64">
        <f t="shared" si="2"/>
        <v>169632.38</v>
      </c>
    </row>
    <row r="45" ht="15.75" customHeight="1">
      <c r="A45" s="65" t="s">
        <v>44</v>
      </c>
      <c r="B45" s="66">
        <f t="shared" ref="B45:C45" si="3">B42+B32</f>
        <v>139819.54</v>
      </c>
      <c r="C45" s="67">
        <f t="shared" si="3"/>
        <v>121823.27</v>
      </c>
    </row>
    <row r="46" ht="15.75" customHeight="1">
      <c r="A46" s="68"/>
      <c r="B46" s="69"/>
      <c r="C46" s="70"/>
    </row>
    <row r="47" ht="15.75" customHeight="1">
      <c r="A47" s="71" t="s">
        <v>45</v>
      </c>
      <c r="B47" s="63">
        <f t="shared" ref="B47:C47" si="4">B44-B45</f>
        <v>77850.18</v>
      </c>
      <c r="C47" s="72">
        <f t="shared" si="4"/>
        <v>47809.11</v>
      </c>
    </row>
    <row r="48" ht="15.75" customHeight="1">
      <c r="A48" s="73" t="s">
        <v>46</v>
      </c>
      <c r="B48" s="63">
        <f>B47-B15</f>
        <v>45904.57</v>
      </c>
      <c r="C48" s="64">
        <v>2775.26</v>
      </c>
      <c r="D48" s="44"/>
    </row>
    <row r="49" ht="15.75" customHeight="1"/>
    <row r="50" ht="15.75" customHeight="1">
      <c r="A50" s="74" t="s">
        <v>47</v>
      </c>
      <c r="B50" s="75"/>
      <c r="C50" s="76"/>
    </row>
    <row r="51" ht="15.75" customHeight="1">
      <c r="A51" s="77" t="s">
        <v>48</v>
      </c>
      <c r="B51" s="78"/>
      <c r="C51" s="79"/>
      <c r="D51" s="44"/>
    </row>
    <row r="52" ht="15.75" customHeight="1">
      <c r="A52" s="50" t="s">
        <v>49</v>
      </c>
      <c r="B52" s="80">
        <v>5278.0</v>
      </c>
      <c r="C52" s="81">
        <v>5278.0</v>
      </c>
    </row>
    <row r="53" ht="15.75" customHeight="1">
      <c r="A53" s="50" t="s">
        <v>50</v>
      </c>
      <c r="B53" s="80">
        <v>2000.0</v>
      </c>
      <c r="C53" s="81">
        <v>2000.0</v>
      </c>
    </row>
    <row r="54" ht="15.75" customHeight="1">
      <c r="A54" s="82" t="s">
        <v>51</v>
      </c>
      <c r="B54" s="83">
        <v>10000.0</v>
      </c>
      <c r="C54" s="84">
        <v>10000.0</v>
      </c>
    </row>
    <row r="55" ht="15.75" customHeight="1">
      <c r="A55" s="85" t="s">
        <v>52</v>
      </c>
      <c r="B55" s="86">
        <f t="shared" ref="B55:C55" si="5">SUM(B51:B54)</f>
        <v>17278</v>
      </c>
      <c r="C55" s="87">
        <f t="shared" si="5"/>
        <v>17278</v>
      </c>
    </row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7">
    <mergeCell ref="A1:C1"/>
    <mergeCell ref="A5:C5"/>
    <mergeCell ref="A9:C9"/>
    <mergeCell ref="A17:C17"/>
    <mergeCell ref="A33:C33"/>
    <mergeCell ref="A43:C43"/>
    <mergeCell ref="A50:C50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44.0"/>
    <col customWidth="1" min="2" max="3" width="14.38"/>
    <col customWidth="1" min="4" max="4" width="19.25"/>
    <col customWidth="1" min="5" max="26" width="14.38"/>
  </cols>
  <sheetData>
    <row r="1">
      <c r="A1" s="88" t="s">
        <v>53</v>
      </c>
    </row>
    <row r="2">
      <c r="A2" s="89"/>
      <c r="B2" s="90" t="s">
        <v>1</v>
      </c>
      <c r="C2" s="91" t="s">
        <v>54</v>
      </c>
      <c r="D2" s="76"/>
    </row>
    <row r="3">
      <c r="A3" s="92" t="s">
        <v>4</v>
      </c>
      <c r="B3" s="75"/>
      <c r="C3" s="75"/>
      <c r="D3" s="76"/>
    </row>
    <row r="4">
      <c r="A4" s="93" t="s">
        <v>55</v>
      </c>
      <c r="B4" s="94">
        <f>12534.4+1619.54</f>
        <v>14153.94</v>
      </c>
      <c r="C4" s="95"/>
      <c r="D4" s="96"/>
    </row>
    <row r="5">
      <c r="A5" s="93" t="s">
        <v>56</v>
      </c>
      <c r="B5" s="94">
        <v>73384.89</v>
      </c>
      <c r="C5" s="95"/>
      <c r="D5" s="96"/>
    </row>
    <row r="6">
      <c r="A6" s="97" t="s">
        <v>7</v>
      </c>
      <c r="B6" s="98">
        <f>SUM(B4:B5)</f>
        <v>87538.83</v>
      </c>
      <c r="C6" s="99">
        <v>85248.0</v>
      </c>
      <c r="D6" s="100" t="s">
        <v>57</v>
      </c>
    </row>
    <row r="7">
      <c r="A7" s="92" t="s">
        <v>8</v>
      </c>
      <c r="B7" s="75"/>
      <c r="C7" s="75"/>
      <c r="D7" s="76"/>
    </row>
    <row r="8">
      <c r="A8" s="93" t="s">
        <v>11</v>
      </c>
      <c r="B8" s="94">
        <f>152.92+6.44+1272.37</f>
        <v>1431.73</v>
      </c>
      <c r="C8" s="95"/>
      <c r="D8" s="96"/>
    </row>
    <row r="9">
      <c r="A9" s="93" t="s">
        <v>12</v>
      </c>
      <c r="B9" s="94">
        <v>1997.31</v>
      </c>
      <c r="C9" s="95"/>
      <c r="D9" s="96"/>
    </row>
    <row r="10">
      <c r="A10" s="93" t="s">
        <v>13</v>
      </c>
      <c r="B10" s="94">
        <v>3452.92</v>
      </c>
      <c r="C10" s="95"/>
      <c r="D10" s="96"/>
    </row>
    <row r="11">
      <c r="A11" s="93" t="s">
        <v>14</v>
      </c>
      <c r="B11" s="94">
        <v>28329.12</v>
      </c>
      <c r="C11" s="95"/>
      <c r="D11" s="96"/>
    </row>
    <row r="12">
      <c r="A12" s="101" t="s">
        <v>58</v>
      </c>
      <c r="B12" s="98">
        <f>sum(B8:B11)</f>
        <v>35211.08</v>
      </c>
      <c r="C12" s="95"/>
      <c r="D12" s="96"/>
    </row>
    <row r="13">
      <c r="A13" s="92" t="s">
        <v>16</v>
      </c>
      <c r="B13" s="75"/>
      <c r="C13" s="75"/>
      <c r="D13" s="76"/>
    </row>
    <row r="14">
      <c r="A14" s="93" t="s">
        <v>17</v>
      </c>
      <c r="B14" s="94">
        <v>1877.3</v>
      </c>
      <c r="C14" s="95"/>
      <c r="D14" s="96"/>
    </row>
    <row r="15">
      <c r="A15" s="93" t="s">
        <v>18</v>
      </c>
      <c r="B15" s="102">
        <v>8049.81</v>
      </c>
      <c r="C15" s="95"/>
      <c r="D15" s="96"/>
    </row>
    <row r="16">
      <c r="A16" s="93" t="s">
        <v>20</v>
      </c>
      <c r="B16" s="94">
        <v>81.35</v>
      </c>
      <c r="C16" s="103"/>
      <c r="D16" s="100"/>
    </row>
    <row r="17">
      <c r="A17" s="93" t="s">
        <v>21</v>
      </c>
      <c r="B17" s="94">
        <f>68.7+36222.35+4648.02</f>
        <v>40939.07</v>
      </c>
      <c r="C17" s="103">
        <v>18720.0</v>
      </c>
      <c r="D17" s="100" t="s">
        <v>21</v>
      </c>
    </row>
    <row r="18">
      <c r="A18" s="93" t="s">
        <v>59</v>
      </c>
      <c r="B18" s="94">
        <v>25464.0</v>
      </c>
      <c r="C18" s="103">
        <v>18377.84</v>
      </c>
      <c r="D18" s="100" t="s">
        <v>60</v>
      </c>
    </row>
    <row r="19">
      <c r="A19" s="104" t="s">
        <v>23</v>
      </c>
      <c r="B19" s="42">
        <v>430.54</v>
      </c>
      <c r="C19" s="105"/>
      <c r="D19" s="100"/>
    </row>
    <row r="20">
      <c r="A20" s="93" t="s">
        <v>25</v>
      </c>
      <c r="B20" s="106">
        <v>4695.0</v>
      </c>
      <c r="C20" s="107">
        <v>6385.6</v>
      </c>
      <c r="D20" s="100" t="s">
        <v>25</v>
      </c>
    </row>
    <row r="21">
      <c r="A21" s="93" t="s">
        <v>61</v>
      </c>
      <c r="B21" s="94">
        <v>3187.77</v>
      </c>
      <c r="C21" s="103">
        <v>1173.1200000000001</v>
      </c>
      <c r="D21" s="100" t="s">
        <v>61</v>
      </c>
      <c r="E21" s="108"/>
      <c r="F21" s="108"/>
    </row>
    <row r="22">
      <c r="A22" s="93" t="s">
        <v>62</v>
      </c>
      <c r="B22" s="94">
        <v>4218.47</v>
      </c>
      <c r="C22" s="103">
        <v>10795.2</v>
      </c>
      <c r="D22" s="100" t="s">
        <v>62</v>
      </c>
    </row>
    <row r="23">
      <c r="A23" s="93" t="s">
        <v>63</v>
      </c>
      <c r="B23" s="102"/>
      <c r="C23" s="103">
        <v>582.4</v>
      </c>
      <c r="D23" s="100" t="s">
        <v>63</v>
      </c>
    </row>
    <row r="24">
      <c r="A24" s="109" t="s">
        <v>31</v>
      </c>
      <c r="B24" s="110">
        <f>SUM(B14:B23)</f>
        <v>88943.31</v>
      </c>
      <c r="C24" s="99">
        <v>72095.92</v>
      </c>
      <c r="D24" s="100" t="s">
        <v>64</v>
      </c>
    </row>
    <row r="25">
      <c r="A25" s="111" t="s">
        <v>32</v>
      </c>
      <c r="B25" s="75"/>
      <c r="C25" s="75"/>
      <c r="D25" s="75"/>
    </row>
    <row r="26">
      <c r="A26" s="93" t="s">
        <v>33</v>
      </c>
      <c r="B26" s="112">
        <v>449.55</v>
      </c>
      <c r="C26" s="95"/>
      <c r="D26" s="96"/>
    </row>
    <row r="27">
      <c r="A27" s="93" t="s">
        <v>34</v>
      </c>
      <c r="B27" s="112">
        <v>69.97</v>
      </c>
      <c r="C27" s="95"/>
      <c r="D27" s="96"/>
    </row>
    <row r="28">
      <c r="A28" s="93" t="s">
        <v>36</v>
      </c>
      <c r="B28" s="112">
        <v>71.55</v>
      </c>
      <c r="C28" s="95"/>
      <c r="D28" s="96"/>
    </row>
    <row r="29">
      <c r="A29" s="113" t="s">
        <v>65</v>
      </c>
      <c r="B29" s="112">
        <v>15290.0</v>
      </c>
      <c r="C29" s="103">
        <v>16061.76</v>
      </c>
      <c r="D29" s="100" t="s">
        <v>65</v>
      </c>
    </row>
    <row r="30">
      <c r="A30" s="93" t="s">
        <v>37</v>
      </c>
      <c r="B30" s="112">
        <f>140+20</f>
        <v>160</v>
      </c>
      <c r="C30" s="95"/>
      <c r="D30" s="96"/>
    </row>
    <row r="31">
      <c r="A31" s="93" t="s">
        <v>38</v>
      </c>
      <c r="B31" s="112">
        <v>1952.88</v>
      </c>
      <c r="C31" s="95"/>
      <c r="D31" s="96"/>
    </row>
    <row r="32">
      <c r="A32" s="93" t="s">
        <v>66</v>
      </c>
      <c r="B32" s="112">
        <v>475.41</v>
      </c>
      <c r="C32" s="95"/>
      <c r="D32" s="96"/>
    </row>
    <row r="33">
      <c r="A33" s="93" t="s">
        <v>40</v>
      </c>
      <c r="B33" s="112">
        <v>840.36</v>
      </c>
      <c r="C33" s="95"/>
      <c r="D33" s="96"/>
    </row>
    <row r="34">
      <c r="A34" s="93" t="s">
        <v>67</v>
      </c>
      <c r="B34" s="102"/>
      <c r="C34" s="103">
        <v>13152.0</v>
      </c>
      <c r="D34" s="100"/>
    </row>
    <row r="35">
      <c r="A35" s="114" t="s">
        <v>41</v>
      </c>
      <c r="B35" s="115">
        <f>sum(B26:B34)</f>
        <v>19309.72</v>
      </c>
      <c r="C35" s="116"/>
      <c r="D35" s="96"/>
    </row>
    <row r="36" ht="15.75" customHeight="1">
      <c r="A36" s="90" t="s">
        <v>42</v>
      </c>
      <c r="B36" s="75"/>
      <c r="C36" s="75"/>
      <c r="D36" s="75"/>
    </row>
    <row r="37" ht="15.75" customHeight="1">
      <c r="A37" s="117" t="s">
        <v>68</v>
      </c>
      <c r="B37" s="98">
        <f>B12+B6</f>
        <v>122749.91</v>
      </c>
      <c r="C37" s="118"/>
      <c r="D37" s="96"/>
    </row>
    <row r="38" ht="15.75" customHeight="1">
      <c r="A38" s="101" t="s">
        <v>69</v>
      </c>
      <c r="B38" s="98">
        <f>B35+B24</f>
        <v>108253.03</v>
      </c>
      <c r="C38" s="95"/>
      <c r="D38" s="96"/>
    </row>
    <row r="39" ht="15.75" customHeight="1">
      <c r="B39" s="119"/>
    </row>
    <row r="40" ht="15.75" customHeight="1">
      <c r="A40" s="101" t="s">
        <v>70</v>
      </c>
      <c r="B40" s="120">
        <f>B37-B38</f>
        <v>14496.88</v>
      </c>
      <c r="C40" s="95"/>
      <c r="D40" s="96"/>
    </row>
    <row r="41" ht="15.75" customHeight="1">
      <c r="A41" s="121" t="s">
        <v>71</v>
      </c>
      <c r="B41" s="122">
        <f>B40-B11</f>
        <v>-13832.24</v>
      </c>
      <c r="C41" s="95"/>
      <c r="D41" s="96"/>
    </row>
    <row r="42" ht="15.75" customHeight="1">
      <c r="B42" s="119"/>
    </row>
    <row r="43" ht="15.75" customHeight="1">
      <c r="B43" s="119"/>
    </row>
    <row r="44" ht="15.75" customHeight="1">
      <c r="B44" s="119"/>
    </row>
    <row r="45" ht="15.75" customHeight="1">
      <c r="B45" s="119"/>
    </row>
    <row r="46" ht="15.75" customHeight="1">
      <c r="B46" s="119"/>
    </row>
    <row r="47" ht="15.75" customHeight="1">
      <c r="B47" s="119"/>
    </row>
    <row r="48" ht="15.75" customHeight="1">
      <c r="B48" s="119"/>
    </row>
    <row r="49" ht="15.75" customHeight="1">
      <c r="B49" s="119"/>
    </row>
    <row r="50" ht="15.75" customHeight="1">
      <c r="B50" s="119"/>
    </row>
    <row r="51" ht="15.75" customHeight="1">
      <c r="B51" s="119"/>
    </row>
    <row r="52" ht="15.75" customHeight="1">
      <c r="B52" s="119"/>
    </row>
    <row r="53" ht="15.75" customHeight="1">
      <c r="B53" s="119"/>
    </row>
    <row r="54" ht="15.75" customHeight="1">
      <c r="B54" s="119"/>
    </row>
    <row r="55" ht="15.75" customHeight="1">
      <c r="B55" s="119"/>
    </row>
    <row r="56" ht="15.75" customHeight="1">
      <c r="B56" s="119"/>
    </row>
    <row r="57" ht="15.75" customHeight="1">
      <c r="B57" s="119"/>
    </row>
    <row r="58" ht="15.75" customHeight="1">
      <c r="B58" s="119"/>
    </row>
    <row r="59" ht="15.75" customHeight="1">
      <c r="B59" s="119"/>
    </row>
    <row r="60" ht="15.75" customHeight="1">
      <c r="B60" s="119"/>
    </row>
    <row r="61" ht="15.75" customHeight="1">
      <c r="B61" s="119"/>
    </row>
    <row r="62" ht="15.75" customHeight="1">
      <c r="B62" s="119"/>
    </row>
    <row r="63" ht="15.75" customHeight="1">
      <c r="B63" s="119"/>
    </row>
    <row r="64" ht="15.75" customHeight="1">
      <c r="B64" s="119"/>
    </row>
    <row r="65" ht="15.75" customHeight="1">
      <c r="B65" s="119"/>
    </row>
    <row r="66" ht="15.75" customHeight="1">
      <c r="B66" s="119"/>
    </row>
    <row r="67" ht="15.75" customHeight="1">
      <c r="B67" s="119"/>
    </row>
    <row r="68" ht="15.75" customHeight="1">
      <c r="B68" s="119"/>
    </row>
    <row r="69" ht="15.75" customHeight="1">
      <c r="B69" s="119"/>
    </row>
    <row r="70" ht="15.75" customHeight="1">
      <c r="B70" s="119"/>
    </row>
    <row r="71" ht="15.75" customHeight="1">
      <c r="B71" s="119"/>
    </row>
    <row r="72" ht="15.75" customHeight="1">
      <c r="B72" s="119"/>
    </row>
    <row r="73" ht="15.75" customHeight="1">
      <c r="B73" s="119"/>
    </row>
    <row r="74" ht="15.75" customHeight="1">
      <c r="B74" s="119"/>
    </row>
    <row r="75" ht="15.75" customHeight="1">
      <c r="B75" s="119"/>
    </row>
    <row r="76" ht="15.75" customHeight="1">
      <c r="B76" s="119"/>
    </row>
    <row r="77" ht="15.75" customHeight="1">
      <c r="B77" s="119"/>
    </row>
    <row r="78" ht="15.75" customHeight="1">
      <c r="B78" s="119"/>
    </row>
    <row r="79" ht="15.75" customHeight="1">
      <c r="B79" s="119"/>
    </row>
    <row r="80" ht="15.75" customHeight="1">
      <c r="B80" s="119"/>
    </row>
    <row r="81" ht="15.75" customHeight="1">
      <c r="B81" s="119"/>
    </row>
    <row r="82" ht="15.75" customHeight="1">
      <c r="B82" s="119"/>
    </row>
    <row r="83" ht="15.75" customHeight="1">
      <c r="B83" s="119"/>
    </row>
    <row r="84" ht="15.75" customHeight="1">
      <c r="B84" s="119"/>
    </row>
    <row r="85" ht="15.75" customHeight="1">
      <c r="B85" s="119"/>
    </row>
    <row r="86" ht="15.75" customHeight="1">
      <c r="B86" s="119"/>
    </row>
    <row r="87" ht="15.75" customHeight="1">
      <c r="B87" s="119"/>
    </row>
    <row r="88" ht="15.75" customHeight="1">
      <c r="B88" s="119"/>
    </row>
    <row r="89" ht="15.75" customHeight="1">
      <c r="B89" s="119"/>
    </row>
    <row r="90" ht="15.75" customHeight="1">
      <c r="B90" s="119"/>
    </row>
    <row r="91" ht="15.75" customHeight="1">
      <c r="B91" s="119"/>
    </row>
    <row r="92" ht="15.75" customHeight="1">
      <c r="B92" s="119"/>
    </row>
    <row r="93" ht="15.75" customHeight="1">
      <c r="B93" s="119"/>
    </row>
    <row r="94" ht="15.75" customHeight="1">
      <c r="B94" s="119"/>
    </row>
    <row r="95" ht="15.75" customHeight="1">
      <c r="B95" s="119"/>
    </row>
    <row r="96" ht="15.75" customHeight="1">
      <c r="B96" s="119"/>
    </row>
    <row r="97" ht="15.75" customHeight="1">
      <c r="B97" s="119"/>
    </row>
    <row r="98" ht="15.75" customHeight="1">
      <c r="B98" s="119"/>
    </row>
    <row r="99" ht="15.75" customHeight="1">
      <c r="B99" s="119"/>
    </row>
    <row r="100" ht="15.75" customHeight="1">
      <c r="B100" s="119"/>
    </row>
    <row r="101" ht="15.75" customHeight="1">
      <c r="B101" s="119"/>
    </row>
    <row r="102" ht="15.75" customHeight="1">
      <c r="B102" s="119"/>
    </row>
    <row r="103" ht="15.75" customHeight="1">
      <c r="B103" s="119"/>
    </row>
    <row r="104" ht="15.75" customHeight="1">
      <c r="B104" s="119"/>
    </row>
    <row r="105" ht="15.75" customHeight="1">
      <c r="B105" s="119"/>
    </row>
    <row r="106" ht="15.75" customHeight="1">
      <c r="B106" s="119"/>
    </row>
    <row r="107" ht="15.75" customHeight="1">
      <c r="B107" s="119"/>
    </row>
    <row r="108" ht="15.75" customHeight="1">
      <c r="B108" s="119"/>
    </row>
    <row r="109" ht="15.75" customHeight="1">
      <c r="B109" s="119"/>
    </row>
    <row r="110" ht="15.75" customHeight="1">
      <c r="B110" s="119"/>
    </row>
    <row r="111" ht="15.75" customHeight="1">
      <c r="B111" s="119"/>
    </row>
    <row r="112" ht="15.75" customHeight="1">
      <c r="B112" s="119"/>
    </row>
    <row r="113" ht="15.75" customHeight="1">
      <c r="B113" s="119"/>
    </row>
    <row r="114" ht="15.75" customHeight="1">
      <c r="B114" s="119"/>
    </row>
    <row r="115" ht="15.75" customHeight="1">
      <c r="B115" s="119"/>
    </row>
    <row r="116" ht="15.75" customHeight="1">
      <c r="B116" s="119"/>
    </row>
    <row r="117" ht="15.75" customHeight="1">
      <c r="B117" s="119"/>
    </row>
    <row r="118" ht="15.75" customHeight="1">
      <c r="B118" s="119"/>
    </row>
    <row r="119" ht="15.75" customHeight="1">
      <c r="B119" s="119"/>
    </row>
    <row r="120" ht="15.75" customHeight="1">
      <c r="B120" s="119"/>
    </row>
    <row r="121" ht="15.75" customHeight="1">
      <c r="B121" s="119"/>
    </row>
    <row r="122" ht="15.75" customHeight="1">
      <c r="B122" s="119"/>
    </row>
    <row r="123" ht="15.75" customHeight="1">
      <c r="B123" s="119"/>
    </row>
    <row r="124" ht="15.75" customHeight="1">
      <c r="B124" s="119"/>
    </row>
    <row r="125" ht="15.75" customHeight="1">
      <c r="B125" s="119"/>
    </row>
    <row r="126" ht="15.75" customHeight="1">
      <c r="B126" s="119"/>
    </row>
    <row r="127" ht="15.75" customHeight="1">
      <c r="B127" s="119"/>
    </row>
    <row r="128" ht="15.75" customHeight="1">
      <c r="B128" s="119"/>
    </row>
    <row r="129" ht="15.75" customHeight="1">
      <c r="B129" s="119"/>
    </row>
    <row r="130" ht="15.75" customHeight="1">
      <c r="B130" s="119"/>
    </row>
    <row r="131" ht="15.75" customHeight="1">
      <c r="B131" s="119"/>
    </row>
    <row r="132" ht="15.75" customHeight="1">
      <c r="B132" s="119"/>
    </row>
    <row r="133" ht="15.75" customHeight="1">
      <c r="B133" s="119"/>
    </row>
    <row r="134" ht="15.75" customHeight="1">
      <c r="B134" s="119"/>
    </row>
    <row r="135" ht="15.75" customHeight="1">
      <c r="B135" s="119"/>
    </row>
    <row r="136" ht="15.75" customHeight="1">
      <c r="B136" s="119"/>
    </row>
    <row r="137" ht="15.75" customHeight="1">
      <c r="B137" s="119"/>
    </row>
    <row r="138" ht="15.75" customHeight="1">
      <c r="B138" s="119"/>
    </row>
    <row r="139" ht="15.75" customHeight="1">
      <c r="B139" s="119"/>
    </row>
    <row r="140" ht="15.75" customHeight="1">
      <c r="B140" s="119"/>
    </row>
    <row r="141" ht="15.75" customHeight="1">
      <c r="B141" s="119"/>
    </row>
    <row r="142" ht="15.75" customHeight="1">
      <c r="B142" s="119"/>
    </row>
    <row r="143" ht="15.75" customHeight="1">
      <c r="B143" s="119"/>
    </row>
    <row r="144" ht="15.75" customHeight="1">
      <c r="B144" s="119"/>
    </row>
    <row r="145" ht="15.75" customHeight="1">
      <c r="B145" s="119"/>
    </row>
    <row r="146" ht="15.75" customHeight="1">
      <c r="B146" s="119"/>
    </row>
    <row r="147" ht="15.75" customHeight="1">
      <c r="B147" s="119"/>
    </row>
    <row r="148" ht="15.75" customHeight="1">
      <c r="B148" s="119"/>
    </row>
    <row r="149" ht="15.75" customHeight="1">
      <c r="B149" s="119"/>
    </row>
    <row r="150" ht="15.75" customHeight="1">
      <c r="B150" s="119"/>
    </row>
    <row r="151" ht="15.75" customHeight="1">
      <c r="B151" s="119"/>
    </row>
    <row r="152" ht="15.75" customHeight="1">
      <c r="B152" s="119"/>
    </row>
    <row r="153" ht="15.75" customHeight="1">
      <c r="B153" s="119"/>
    </row>
    <row r="154" ht="15.75" customHeight="1">
      <c r="B154" s="119"/>
    </row>
    <row r="155" ht="15.75" customHeight="1">
      <c r="B155" s="119"/>
    </row>
    <row r="156" ht="15.75" customHeight="1">
      <c r="B156" s="119"/>
    </row>
    <row r="157" ht="15.75" customHeight="1">
      <c r="B157" s="119"/>
    </row>
    <row r="158" ht="15.75" customHeight="1">
      <c r="B158" s="119"/>
    </row>
    <row r="159" ht="15.75" customHeight="1">
      <c r="B159" s="119"/>
    </row>
    <row r="160" ht="15.75" customHeight="1">
      <c r="B160" s="119"/>
    </row>
    <row r="161" ht="15.75" customHeight="1">
      <c r="B161" s="119"/>
    </row>
    <row r="162" ht="15.75" customHeight="1">
      <c r="B162" s="119"/>
    </row>
    <row r="163" ht="15.75" customHeight="1">
      <c r="B163" s="119"/>
    </row>
    <row r="164" ht="15.75" customHeight="1">
      <c r="B164" s="119"/>
    </row>
    <row r="165" ht="15.75" customHeight="1">
      <c r="B165" s="119"/>
    </row>
    <row r="166" ht="15.75" customHeight="1">
      <c r="B166" s="119"/>
    </row>
    <row r="167" ht="15.75" customHeight="1">
      <c r="B167" s="119"/>
    </row>
    <row r="168" ht="15.75" customHeight="1">
      <c r="B168" s="119"/>
    </row>
    <row r="169" ht="15.75" customHeight="1">
      <c r="B169" s="119"/>
    </row>
    <row r="170" ht="15.75" customHeight="1">
      <c r="B170" s="119"/>
    </row>
    <row r="171" ht="15.75" customHeight="1">
      <c r="B171" s="119"/>
    </row>
    <row r="172" ht="15.75" customHeight="1">
      <c r="B172" s="119"/>
    </row>
    <row r="173" ht="15.75" customHeight="1">
      <c r="B173" s="119"/>
    </row>
    <row r="174" ht="15.75" customHeight="1">
      <c r="B174" s="119"/>
    </row>
    <row r="175" ht="15.75" customHeight="1">
      <c r="B175" s="119"/>
    </row>
    <row r="176" ht="15.75" customHeight="1">
      <c r="B176" s="119"/>
    </row>
    <row r="177" ht="15.75" customHeight="1">
      <c r="B177" s="119"/>
    </row>
    <row r="178" ht="15.75" customHeight="1">
      <c r="B178" s="119"/>
    </row>
    <row r="179" ht="15.75" customHeight="1">
      <c r="B179" s="119"/>
    </row>
    <row r="180" ht="15.75" customHeight="1">
      <c r="B180" s="119"/>
    </row>
    <row r="181" ht="15.75" customHeight="1">
      <c r="B181" s="119"/>
    </row>
    <row r="182" ht="15.75" customHeight="1">
      <c r="B182" s="119"/>
    </row>
    <row r="183" ht="15.75" customHeight="1">
      <c r="B183" s="119"/>
    </row>
    <row r="184" ht="15.75" customHeight="1">
      <c r="B184" s="119"/>
    </row>
    <row r="185" ht="15.75" customHeight="1">
      <c r="B185" s="119"/>
    </row>
    <row r="186" ht="15.75" customHeight="1">
      <c r="B186" s="119"/>
    </row>
    <row r="187" ht="15.75" customHeight="1">
      <c r="B187" s="119"/>
    </row>
    <row r="188" ht="15.75" customHeight="1">
      <c r="B188" s="119"/>
    </row>
    <row r="189" ht="15.75" customHeight="1">
      <c r="B189" s="119"/>
    </row>
    <row r="190" ht="15.75" customHeight="1">
      <c r="B190" s="119"/>
    </row>
    <row r="191" ht="15.75" customHeight="1">
      <c r="B191" s="119"/>
    </row>
    <row r="192" ht="15.75" customHeight="1">
      <c r="B192" s="119"/>
    </row>
    <row r="193" ht="15.75" customHeight="1">
      <c r="B193" s="119"/>
    </row>
    <row r="194" ht="15.75" customHeight="1">
      <c r="B194" s="119"/>
    </row>
    <row r="195" ht="15.75" customHeight="1">
      <c r="B195" s="119"/>
    </row>
    <row r="196" ht="15.75" customHeight="1">
      <c r="B196" s="119"/>
    </row>
    <row r="197" ht="15.75" customHeight="1">
      <c r="B197" s="119"/>
    </row>
    <row r="198" ht="15.75" customHeight="1">
      <c r="B198" s="119"/>
    </row>
    <row r="199" ht="15.75" customHeight="1">
      <c r="B199" s="119"/>
    </row>
    <row r="200" ht="15.75" customHeight="1">
      <c r="B200" s="119"/>
    </row>
    <row r="201" ht="15.75" customHeight="1">
      <c r="B201" s="119"/>
    </row>
    <row r="202" ht="15.75" customHeight="1">
      <c r="B202" s="119"/>
    </row>
    <row r="203" ht="15.75" customHeight="1">
      <c r="B203" s="119"/>
    </row>
    <row r="204" ht="15.75" customHeight="1">
      <c r="B204" s="119"/>
    </row>
    <row r="205" ht="15.75" customHeight="1">
      <c r="B205" s="119"/>
    </row>
    <row r="206" ht="15.75" customHeight="1">
      <c r="B206" s="119"/>
    </row>
    <row r="207" ht="15.75" customHeight="1">
      <c r="B207" s="119"/>
    </row>
    <row r="208" ht="15.75" customHeight="1">
      <c r="B208" s="119"/>
    </row>
    <row r="209" ht="15.75" customHeight="1">
      <c r="B209" s="119"/>
    </row>
    <row r="210" ht="15.75" customHeight="1">
      <c r="B210" s="119"/>
    </row>
    <row r="211" ht="15.75" customHeight="1">
      <c r="B211" s="119"/>
    </row>
    <row r="212" ht="15.75" customHeight="1">
      <c r="B212" s="119"/>
    </row>
    <row r="213" ht="15.75" customHeight="1">
      <c r="B213" s="119"/>
    </row>
    <row r="214" ht="15.75" customHeight="1">
      <c r="B214" s="119"/>
    </row>
    <row r="215" ht="15.75" customHeight="1">
      <c r="B215" s="119"/>
    </row>
    <row r="216" ht="15.75" customHeight="1">
      <c r="B216" s="119"/>
    </row>
    <row r="217" ht="15.75" customHeight="1">
      <c r="B217" s="119"/>
    </row>
    <row r="218" ht="15.75" customHeight="1">
      <c r="B218" s="119"/>
    </row>
    <row r="219" ht="15.75" customHeight="1">
      <c r="B219" s="119"/>
    </row>
    <row r="220" ht="15.75" customHeight="1">
      <c r="B220" s="119"/>
    </row>
    <row r="221" ht="15.75" customHeight="1">
      <c r="B221" s="119"/>
    </row>
    <row r="222" ht="15.75" customHeight="1">
      <c r="B222" s="119"/>
    </row>
    <row r="223" ht="15.75" customHeight="1">
      <c r="B223" s="119"/>
    </row>
    <row r="224" ht="15.75" customHeight="1">
      <c r="B224" s="119"/>
    </row>
    <row r="225" ht="15.75" customHeight="1">
      <c r="B225" s="119"/>
    </row>
    <row r="226" ht="15.75" customHeight="1">
      <c r="B226" s="119"/>
    </row>
    <row r="227" ht="15.75" customHeight="1">
      <c r="B227" s="119"/>
    </row>
    <row r="228" ht="15.75" customHeight="1">
      <c r="B228" s="119"/>
    </row>
    <row r="229" ht="15.75" customHeight="1">
      <c r="B229" s="119"/>
    </row>
    <row r="230" ht="15.75" customHeight="1">
      <c r="B230" s="119"/>
    </row>
    <row r="231" ht="15.75" customHeight="1">
      <c r="B231" s="119"/>
    </row>
    <row r="232" ht="15.75" customHeight="1">
      <c r="B232" s="119"/>
    </row>
    <row r="233" ht="15.75" customHeight="1">
      <c r="B233" s="119"/>
    </row>
    <row r="234" ht="15.75" customHeight="1">
      <c r="B234" s="119"/>
    </row>
    <row r="235" ht="15.75" customHeight="1">
      <c r="B235" s="119"/>
    </row>
    <row r="236" ht="15.75" customHeight="1">
      <c r="B236" s="119"/>
    </row>
    <row r="237" ht="15.75" customHeight="1">
      <c r="B237" s="119"/>
    </row>
    <row r="238" ht="15.75" customHeight="1">
      <c r="B238" s="119"/>
    </row>
    <row r="239" ht="15.75" customHeight="1">
      <c r="B239" s="119"/>
    </row>
    <row r="240" ht="15.75" customHeight="1">
      <c r="B240" s="119"/>
    </row>
    <row r="241" ht="15.75" customHeight="1">
      <c r="B241" s="119"/>
    </row>
    <row r="242" ht="15.75" customHeight="1">
      <c r="B242" s="119"/>
    </row>
    <row r="243" ht="15.75" customHeight="1">
      <c r="B243" s="119"/>
    </row>
    <row r="244" ht="15.75" customHeight="1">
      <c r="B244" s="119"/>
    </row>
    <row r="245" ht="15.75" customHeight="1">
      <c r="B245" s="119"/>
    </row>
    <row r="246" ht="15.75" customHeight="1">
      <c r="B246" s="119"/>
    </row>
    <row r="247" ht="15.75" customHeight="1">
      <c r="B247" s="119"/>
    </row>
    <row r="248" ht="15.75" customHeight="1">
      <c r="B248" s="119"/>
    </row>
    <row r="249" ht="15.75" customHeight="1">
      <c r="B249" s="119"/>
    </row>
    <row r="250" ht="15.75" customHeight="1">
      <c r="B250" s="119"/>
    </row>
    <row r="251" ht="15.75" customHeight="1">
      <c r="B251" s="119"/>
    </row>
    <row r="252" ht="15.75" customHeight="1">
      <c r="B252" s="119"/>
    </row>
    <row r="253" ht="15.75" customHeight="1">
      <c r="B253" s="119"/>
    </row>
    <row r="254" ht="15.75" customHeight="1">
      <c r="B254" s="119"/>
    </row>
    <row r="255" ht="15.75" customHeight="1">
      <c r="B255" s="119"/>
    </row>
    <row r="256" ht="15.75" customHeight="1">
      <c r="B256" s="119"/>
    </row>
    <row r="257" ht="15.75" customHeight="1">
      <c r="B257" s="119"/>
    </row>
    <row r="258" ht="15.75" customHeight="1">
      <c r="B258" s="119"/>
    </row>
    <row r="259" ht="15.75" customHeight="1">
      <c r="B259" s="119"/>
    </row>
    <row r="260" ht="15.75" customHeight="1">
      <c r="B260" s="119"/>
    </row>
    <row r="261" ht="15.75" customHeight="1">
      <c r="B261" s="119"/>
    </row>
    <row r="262" ht="15.75" customHeight="1">
      <c r="B262" s="119"/>
    </row>
    <row r="263" ht="15.75" customHeight="1">
      <c r="B263" s="119"/>
    </row>
    <row r="264" ht="15.75" customHeight="1">
      <c r="B264" s="119"/>
    </row>
    <row r="265" ht="15.75" customHeight="1">
      <c r="B265" s="119"/>
    </row>
    <row r="266" ht="15.75" customHeight="1">
      <c r="B266" s="119"/>
    </row>
    <row r="267" ht="15.75" customHeight="1">
      <c r="B267" s="119"/>
    </row>
    <row r="268" ht="15.75" customHeight="1">
      <c r="B268" s="119"/>
    </row>
    <row r="269" ht="15.75" customHeight="1">
      <c r="B269" s="119"/>
    </row>
    <row r="270" ht="15.75" customHeight="1">
      <c r="B270" s="119"/>
    </row>
    <row r="271" ht="15.75" customHeight="1">
      <c r="B271" s="119"/>
    </row>
    <row r="272" ht="15.75" customHeight="1">
      <c r="B272" s="119"/>
    </row>
    <row r="273" ht="15.75" customHeight="1">
      <c r="B273" s="119"/>
    </row>
    <row r="274" ht="15.75" customHeight="1">
      <c r="B274" s="119"/>
    </row>
    <row r="275" ht="15.75" customHeight="1">
      <c r="B275" s="119"/>
    </row>
    <row r="276" ht="15.75" customHeight="1">
      <c r="B276" s="119"/>
    </row>
    <row r="277" ht="15.75" customHeight="1">
      <c r="B277" s="119"/>
    </row>
    <row r="278" ht="15.75" customHeight="1">
      <c r="B278" s="119"/>
    </row>
    <row r="279" ht="15.75" customHeight="1">
      <c r="B279" s="119"/>
    </row>
    <row r="280" ht="15.75" customHeight="1">
      <c r="B280" s="119"/>
    </row>
    <row r="281" ht="15.75" customHeight="1">
      <c r="B281" s="119"/>
    </row>
    <row r="282" ht="15.75" customHeight="1">
      <c r="B282" s="119"/>
    </row>
    <row r="283" ht="15.75" customHeight="1">
      <c r="B283" s="119"/>
    </row>
    <row r="284" ht="15.75" customHeight="1">
      <c r="B284" s="119"/>
    </row>
    <row r="285" ht="15.75" customHeight="1">
      <c r="B285" s="119"/>
    </row>
    <row r="286" ht="15.75" customHeight="1">
      <c r="B286" s="119"/>
    </row>
    <row r="287" ht="15.75" customHeight="1">
      <c r="B287" s="119"/>
    </row>
    <row r="288" ht="15.75" customHeight="1">
      <c r="B288" s="119"/>
    </row>
    <row r="289" ht="15.75" customHeight="1">
      <c r="B289" s="119"/>
    </row>
    <row r="290" ht="15.75" customHeight="1">
      <c r="B290" s="119"/>
    </row>
    <row r="291" ht="15.75" customHeight="1">
      <c r="B291" s="119"/>
    </row>
    <row r="292" ht="15.75" customHeight="1">
      <c r="B292" s="119"/>
    </row>
    <row r="293" ht="15.75" customHeight="1">
      <c r="B293" s="119"/>
    </row>
    <row r="294" ht="15.75" customHeight="1">
      <c r="B294" s="119"/>
    </row>
    <row r="295" ht="15.75" customHeight="1">
      <c r="B295" s="119"/>
    </row>
    <row r="296" ht="15.75" customHeight="1">
      <c r="B296" s="119"/>
    </row>
    <row r="297" ht="15.75" customHeight="1">
      <c r="B297" s="119"/>
    </row>
    <row r="298" ht="15.75" customHeight="1">
      <c r="B298" s="119"/>
    </row>
    <row r="299" ht="15.75" customHeight="1">
      <c r="B299" s="119"/>
    </row>
    <row r="300" ht="15.75" customHeight="1">
      <c r="B300" s="119"/>
    </row>
    <row r="301" ht="15.75" customHeight="1">
      <c r="B301" s="119"/>
    </row>
    <row r="302" ht="15.75" customHeight="1">
      <c r="B302" s="119"/>
    </row>
    <row r="303" ht="15.75" customHeight="1">
      <c r="B303" s="119"/>
    </row>
    <row r="304" ht="15.75" customHeight="1">
      <c r="B304" s="119"/>
    </row>
    <row r="305" ht="15.75" customHeight="1">
      <c r="B305" s="119"/>
    </row>
    <row r="306" ht="15.75" customHeight="1">
      <c r="B306" s="119"/>
    </row>
    <row r="307" ht="15.75" customHeight="1">
      <c r="B307" s="119"/>
    </row>
    <row r="308" ht="15.75" customHeight="1">
      <c r="B308" s="119"/>
    </row>
    <row r="309" ht="15.75" customHeight="1">
      <c r="B309" s="119"/>
    </row>
    <row r="310" ht="15.75" customHeight="1">
      <c r="B310" s="119"/>
    </row>
    <row r="311" ht="15.75" customHeight="1">
      <c r="B311" s="119"/>
    </row>
    <row r="312" ht="15.75" customHeight="1">
      <c r="B312" s="119"/>
    </row>
    <row r="313" ht="15.75" customHeight="1">
      <c r="B313" s="119"/>
    </row>
    <row r="314" ht="15.75" customHeight="1">
      <c r="B314" s="119"/>
    </row>
    <row r="315" ht="15.75" customHeight="1">
      <c r="B315" s="119"/>
    </row>
    <row r="316" ht="15.75" customHeight="1">
      <c r="B316" s="119"/>
    </row>
    <row r="317" ht="15.75" customHeight="1">
      <c r="B317" s="119"/>
    </row>
    <row r="318" ht="15.75" customHeight="1">
      <c r="B318" s="119"/>
    </row>
    <row r="319" ht="15.75" customHeight="1">
      <c r="B319" s="119"/>
    </row>
    <row r="320" ht="15.75" customHeight="1">
      <c r="B320" s="119"/>
    </row>
    <row r="321" ht="15.75" customHeight="1">
      <c r="B321" s="119"/>
    </row>
    <row r="322" ht="15.75" customHeight="1">
      <c r="B322" s="119"/>
    </row>
    <row r="323" ht="15.75" customHeight="1">
      <c r="B323" s="119"/>
    </row>
    <row r="324" ht="15.75" customHeight="1">
      <c r="B324" s="119"/>
    </row>
    <row r="325" ht="15.75" customHeight="1">
      <c r="B325" s="119"/>
    </row>
    <row r="326" ht="15.75" customHeight="1">
      <c r="B326" s="119"/>
    </row>
    <row r="327" ht="15.75" customHeight="1">
      <c r="B327" s="119"/>
    </row>
    <row r="328" ht="15.75" customHeight="1">
      <c r="B328" s="119"/>
    </row>
    <row r="329" ht="15.75" customHeight="1">
      <c r="B329" s="119"/>
    </row>
    <row r="330" ht="15.75" customHeight="1">
      <c r="B330" s="119"/>
    </row>
    <row r="331" ht="15.75" customHeight="1">
      <c r="B331" s="119"/>
    </row>
    <row r="332" ht="15.75" customHeight="1">
      <c r="B332" s="119"/>
    </row>
    <row r="333" ht="15.75" customHeight="1">
      <c r="B333" s="119"/>
    </row>
    <row r="334" ht="15.75" customHeight="1">
      <c r="B334" s="119"/>
    </row>
    <row r="335" ht="15.75" customHeight="1">
      <c r="B335" s="119"/>
    </row>
    <row r="336" ht="15.75" customHeight="1">
      <c r="B336" s="119"/>
    </row>
    <row r="337" ht="15.75" customHeight="1">
      <c r="B337" s="119"/>
    </row>
    <row r="338" ht="15.75" customHeight="1">
      <c r="B338" s="119"/>
    </row>
    <row r="339" ht="15.75" customHeight="1">
      <c r="B339" s="119"/>
    </row>
    <row r="340" ht="15.75" customHeight="1">
      <c r="B340" s="119"/>
    </row>
    <row r="341" ht="15.75" customHeight="1">
      <c r="B341" s="119"/>
    </row>
    <row r="342" ht="15.75" customHeight="1">
      <c r="B342" s="119"/>
    </row>
    <row r="343" ht="15.75" customHeight="1">
      <c r="B343" s="119"/>
    </row>
    <row r="344" ht="15.75" customHeight="1">
      <c r="B344" s="119"/>
    </row>
    <row r="345" ht="15.75" customHeight="1">
      <c r="B345" s="119"/>
    </row>
    <row r="346" ht="15.75" customHeight="1">
      <c r="B346" s="119"/>
    </row>
    <row r="347" ht="15.75" customHeight="1">
      <c r="B347" s="119"/>
    </row>
    <row r="348" ht="15.75" customHeight="1">
      <c r="B348" s="119"/>
    </row>
    <row r="349" ht="15.75" customHeight="1">
      <c r="B349" s="119"/>
    </row>
    <row r="350" ht="15.75" customHeight="1">
      <c r="B350" s="119"/>
    </row>
    <row r="351" ht="15.75" customHeight="1">
      <c r="B351" s="119"/>
    </row>
    <row r="352" ht="15.75" customHeight="1">
      <c r="B352" s="119"/>
    </row>
    <row r="353" ht="15.75" customHeight="1">
      <c r="B353" s="119"/>
    </row>
    <row r="354" ht="15.75" customHeight="1">
      <c r="B354" s="119"/>
    </row>
    <row r="355" ht="15.75" customHeight="1">
      <c r="B355" s="119"/>
    </row>
    <row r="356" ht="15.75" customHeight="1">
      <c r="B356" s="119"/>
    </row>
    <row r="357" ht="15.75" customHeight="1">
      <c r="B357" s="119"/>
    </row>
    <row r="358" ht="15.75" customHeight="1">
      <c r="B358" s="119"/>
    </row>
    <row r="359" ht="15.75" customHeight="1">
      <c r="B359" s="119"/>
    </row>
    <row r="360" ht="15.75" customHeight="1">
      <c r="B360" s="119"/>
    </row>
    <row r="361" ht="15.75" customHeight="1">
      <c r="B361" s="119"/>
    </row>
    <row r="362" ht="15.75" customHeight="1">
      <c r="B362" s="119"/>
    </row>
    <row r="363" ht="15.75" customHeight="1">
      <c r="B363" s="119"/>
    </row>
    <row r="364" ht="15.75" customHeight="1">
      <c r="B364" s="119"/>
    </row>
    <row r="365" ht="15.75" customHeight="1">
      <c r="B365" s="119"/>
    </row>
    <row r="366" ht="15.75" customHeight="1">
      <c r="B366" s="119"/>
    </row>
    <row r="367" ht="15.75" customHeight="1">
      <c r="B367" s="119"/>
    </row>
    <row r="368" ht="15.75" customHeight="1">
      <c r="B368" s="119"/>
    </row>
    <row r="369" ht="15.75" customHeight="1">
      <c r="B369" s="119"/>
    </row>
    <row r="370" ht="15.75" customHeight="1">
      <c r="B370" s="119"/>
    </row>
    <row r="371" ht="15.75" customHeight="1">
      <c r="B371" s="119"/>
    </row>
    <row r="372" ht="15.75" customHeight="1">
      <c r="B372" s="119"/>
    </row>
    <row r="373" ht="15.75" customHeight="1">
      <c r="B373" s="119"/>
    </row>
    <row r="374" ht="15.75" customHeight="1">
      <c r="B374" s="119"/>
    </row>
    <row r="375" ht="15.75" customHeight="1">
      <c r="B375" s="119"/>
    </row>
    <row r="376" ht="15.75" customHeight="1">
      <c r="B376" s="119"/>
    </row>
    <row r="377" ht="15.75" customHeight="1">
      <c r="B377" s="119"/>
    </row>
    <row r="378" ht="15.75" customHeight="1">
      <c r="B378" s="119"/>
    </row>
    <row r="379" ht="15.75" customHeight="1">
      <c r="B379" s="119"/>
    </row>
    <row r="380" ht="15.75" customHeight="1">
      <c r="B380" s="119"/>
    </row>
    <row r="381" ht="15.75" customHeight="1">
      <c r="B381" s="119"/>
    </row>
    <row r="382" ht="15.75" customHeight="1">
      <c r="B382" s="119"/>
    </row>
    <row r="383" ht="15.75" customHeight="1">
      <c r="B383" s="119"/>
    </row>
    <row r="384" ht="15.75" customHeight="1">
      <c r="B384" s="119"/>
    </row>
    <row r="385" ht="15.75" customHeight="1">
      <c r="B385" s="119"/>
    </row>
    <row r="386" ht="15.75" customHeight="1">
      <c r="B386" s="119"/>
    </row>
    <row r="387" ht="15.75" customHeight="1">
      <c r="B387" s="119"/>
    </row>
    <row r="388" ht="15.75" customHeight="1">
      <c r="B388" s="119"/>
    </row>
    <row r="389" ht="15.75" customHeight="1">
      <c r="B389" s="119"/>
    </row>
    <row r="390" ht="15.75" customHeight="1">
      <c r="B390" s="119"/>
    </row>
    <row r="391" ht="15.75" customHeight="1">
      <c r="B391" s="119"/>
    </row>
    <row r="392" ht="15.75" customHeight="1">
      <c r="B392" s="119"/>
    </row>
    <row r="393" ht="15.75" customHeight="1">
      <c r="B393" s="119"/>
    </row>
    <row r="394" ht="15.75" customHeight="1">
      <c r="B394" s="119"/>
    </row>
    <row r="395" ht="15.75" customHeight="1">
      <c r="B395" s="119"/>
    </row>
    <row r="396" ht="15.75" customHeight="1">
      <c r="B396" s="119"/>
    </row>
    <row r="397" ht="15.75" customHeight="1">
      <c r="B397" s="119"/>
    </row>
    <row r="398" ht="15.75" customHeight="1">
      <c r="B398" s="119"/>
    </row>
    <row r="399" ht="15.75" customHeight="1">
      <c r="B399" s="119"/>
    </row>
    <row r="400" ht="15.75" customHeight="1">
      <c r="B400" s="119"/>
    </row>
    <row r="401" ht="15.75" customHeight="1">
      <c r="B401" s="119"/>
    </row>
    <row r="402" ht="15.75" customHeight="1">
      <c r="B402" s="119"/>
    </row>
    <row r="403" ht="15.75" customHeight="1">
      <c r="B403" s="119"/>
    </row>
    <row r="404" ht="15.75" customHeight="1">
      <c r="B404" s="119"/>
    </row>
    <row r="405" ht="15.75" customHeight="1">
      <c r="B405" s="119"/>
    </row>
    <row r="406" ht="15.75" customHeight="1">
      <c r="B406" s="119"/>
    </row>
    <row r="407" ht="15.75" customHeight="1">
      <c r="B407" s="119"/>
    </row>
    <row r="408" ht="15.75" customHeight="1">
      <c r="B408" s="119"/>
    </row>
    <row r="409" ht="15.75" customHeight="1">
      <c r="B409" s="119"/>
    </row>
    <row r="410" ht="15.75" customHeight="1">
      <c r="B410" s="119"/>
    </row>
    <row r="411" ht="15.75" customHeight="1">
      <c r="B411" s="119"/>
    </row>
    <row r="412" ht="15.75" customHeight="1">
      <c r="B412" s="119"/>
    </row>
    <row r="413" ht="15.75" customHeight="1">
      <c r="B413" s="119"/>
    </row>
    <row r="414" ht="15.75" customHeight="1">
      <c r="B414" s="119"/>
    </row>
    <row r="415" ht="15.75" customHeight="1">
      <c r="B415" s="119"/>
    </row>
    <row r="416" ht="15.75" customHeight="1">
      <c r="B416" s="119"/>
    </row>
    <row r="417" ht="15.75" customHeight="1">
      <c r="B417" s="119"/>
    </row>
    <row r="418" ht="15.75" customHeight="1">
      <c r="B418" s="119"/>
    </row>
    <row r="419" ht="15.75" customHeight="1">
      <c r="B419" s="119"/>
    </row>
    <row r="420" ht="15.75" customHeight="1">
      <c r="B420" s="119"/>
    </row>
    <row r="421" ht="15.75" customHeight="1">
      <c r="B421" s="119"/>
    </row>
    <row r="422" ht="15.75" customHeight="1">
      <c r="B422" s="119"/>
    </row>
    <row r="423" ht="15.75" customHeight="1">
      <c r="B423" s="119"/>
    </row>
    <row r="424" ht="15.75" customHeight="1">
      <c r="B424" s="119"/>
    </row>
    <row r="425" ht="15.75" customHeight="1">
      <c r="B425" s="119"/>
    </row>
    <row r="426" ht="15.75" customHeight="1">
      <c r="B426" s="119"/>
    </row>
    <row r="427" ht="15.75" customHeight="1">
      <c r="B427" s="119"/>
    </row>
    <row r="428" ht="15.75" customHeight="1">
      <c r="B428" s="119"/>
    </row>
    <row r="429" ht="15.75" customHeight="1">
      <c r="B429" s="119"/>
    </row>
    <row r="430" ht="15.75" customHeight="1">
      <c r="B430" s="119"/>
    </row>
    <row r="431" ht="15.75" customHeight="1">
      <c r="B431" s="119"/>
    </row>
    <row r="432" ht="15.75" customHeight="1">
      <c r="B432" s="119"/>
    </row>
    <row r="433" ht="15.75" customHeight="1">
      <c r="B433" s="119"/>
    </row>
    <row r="434" ht="15.75" customHeight="1">
      <c r="B434" s="119"/>
    </row>
    <row r="435" ht="15.75" customHeight="1">
      <c r="B435" s="119"/>
    </row>
    <row r="436" ht="15.75" customHeight="1">
      <c r="B436" s="119"/>
    </row>
    <row r="437" ht="15.75" customHeight="1">
      <c r="B437" s="119"/>
    </row>
    <row r="438" ht="15.75" customHeight="1">
      <c r="B438" s="119"/>
    </row>
    <row r="439" ht="15.75" customHeight="1">
      <c r="B439" s="119"/>
    </row>
    <row r="440" ht="15.75" customHeight="1">
      <c r="B440" s="119"/>
    </row>
    <row r="441" ht="15.75" customHeight="1">
      <c r="B441" s="119"/>
    </row>
    <row r="442" ht="15.75" customHeight="1">
      <c r="B442" s="119"/>
    </row>
    <row r="443" ht="15.75" customHeight="1">
      <c r="B443" s="119"/>
    </row>
    <row r="444" ht="15.75" customHeight="1">
      <c r="B444" s="119"/>
    </row>
    <row r="445" ht="15.75" customHeight="1">
      <c r="B445" s="119"/>
    </row>
    <row r="446" ht="15.75" customHeight="1">
      <c r="B446" s="119"/>
    </row>
    <row r="447" ht="15.75" customHeight="1">
      <c r="B447" s="119"/>
    </row>
    <row r="448" ht="15.75" customHeight="1">
      <c r="B448" s="119"/>
    </row>
    <row r="449" ht="15.75" customHeight="1">
      <c r="B449" s="119"/>
    </row>
    <row r="450" ht="15.75" customHeight="1">
      <c r="B450" s="119"/>
    </row>
    <row r="451" ht="15.75" customHeight="1">
      <c r="B451" s="119"/>
    </row>
    <row r="452" ht="15.75" customHeight="1">
      <c r="B452" s="119"/>
    </row>
    <row r="453" ht="15.75" customHeight="1">
      <c r="B453" s="119"/>
    </row>
    <row r="454" ht="15.75" customHeight="1">
      <c r="B454" s="119"/>
    </row>
    <row r="455" ht="15.75" customHeight="1">
      <c r="B455" s="119"/>
    </row>
    <row r="456" ht="15.75" customHeight="1">
      <c r="B456" s="119"/>
    </row>
    <row r="457" ht="15.75" customHeight="1">
      <c r="B457" s="119"/>
    </row>
    <row r="458" ht="15.75" customHeight="1">
      <c r="B458" s="119"/>
    </row>
    <row r="459" ht="15.75" customHeight="1">
      <c r="B459" s="119"/>
    </row>
    <row r="460" ht="15.75" customHeight="1">
      <c r="B460" s="119"/>
    </row>
    <row r="461" ht="15.75" customHeight="1">
      <c r="B461" s="119"/>
    </row>
    <row r="462" ht="15.75" customHeight="1">
      <c r="B462" s="119"/>
    </row>
    <row r="463" ht="15.75" customHeight="1">
      <c r="B463" s="119"/>
    </row>
    <row r="464" ht="15.75" customHeight="1">
      <c r="B464" s="119"/>
    </row>
    <row r="465" ht="15.75" customHeight="1">
      <c r="B465" s="119"/>
    </row>
    <row r="466" ht="15.75" customHeight="1">
      <c r="B466" s="119"/>
    </row>
    <row r="467" ht="15.75" customHeight="1">
      <c r="B467" s="119"/>
    </row>
    <row r="468" ht="15.75" customHeight="1">
      <c r="B468" s="119"/>
    </row>
    <row r="469" ht="15.75" customHeight="1">
      <c r="B469" s="119"/>
    </row>
    <row r="470" ht="15.75" customHeight="1">
      <c r="B470" s="119"/>
    </row>
    <row r="471" ht="15.75" customHeight="1">
      <c r="B471" s="119"/>
    </row>
    <row r="472" ht="15.75" customHeight="1">
      <c r="B472" s="119"/>
    </row>
    <row r="473" ht="15.75" customHeight="1">
      <c r="B473" s="119"/>
    </row>
    <row r="474" ht="15.75" customHeight="1">
      <c r="B474" s="119"/>
    </row>
    <row r="475" ht="15.75" customHeight="1">
      <c r="B475" s="119"/>
    </row>
    <row r="476" ht="15.75" customHeight="1">
      <c r="B476" s="119"/>
    </row>
    <row r="477" ht="15.75" customHeight="1">
      <c r="B477" s="119"/>
    </row>
    <row r="478" ht="15.75" customHeight="1">
      <c r="B478" s="119"/>
    </row>
    <row r="479" ht="15.75" customHeight="1">
      <c r="B479" s="119"/>
    </row>
    <row r="480" ht="15.75" customHeight="1">
      <c r="B480" s="119"/>
    </row>
    <row r="481" ht="15.75" customHeight="1">
      <c r="B481" s="119"/>
    </row>
    <row r="482" ht="15.75" customHeight="1">
      <c r="B482" s="119"/>
    </row>
    <row r="483" ht="15.75" customHeight="1">
      <c r="B483" s="119"/>
    </row>
    <row r="484" ht="15.75" customHeight="1">
      <c r="B484" s="119"/>
    </row>
    <row r="485" ht="15.75" customHeight="1">
      <c r="B485" s="119"/>
    </row>
    <row r="486" ht="15.75" customHeight="1">
      <c r="B486" s="119"/>
    </row>
    <row r="487" ht="15.75" customHeight="1">
      <c r="B487" s="119"/>
    </row>
    <row r="488" ht="15.75" customHeight="1">
      <c r="B488" s="119"/>
    </row>
    <row r="489" ht="15.75" customHeight="1">
      <c r="B489" s="119"/>
    </row>
    <row r="490" ht="15.75" customHeight="1">
      <c r="B490" s="119"/>
    </row>
    <row r="491" ht="15.75" customHeight="1">
      <c r="B491" s="119"/>
    </row>
    <row r="492" ht="15.75" customHeight="1">
      <c r="B492" s="119"/>
    </row>
    <row r="493" ht="15.75" customHeight="1">
      <c r="B493" s="119"/>
    </row>
    <row r="494" ht="15.75" customHeight="1">
      <c r="B494" s="119"/>
    </row>
    <row r="495" ht="15.75" customHeight="1">
      <c r="B495" s="119"/>
    </row>
    <row r="496" ht="15.75" customHeight="1">
      <c r="B496" s="119"/>
    </row>
    <row r="497" ht="15.75" customHeight="1">
      <c r="B497" s="119"/>
    </row>
    <row r="498" ht="15.75" customHeight="1">
      <c r="B498" s="119"/>
    </row>
    <row r="499" ht="15.75" customHeight="1">
      <c r="B499" s="119"/>
    </row>
    <row r="500" ht="15.75" customHeight="1">
      <c r="B500" s="119"/>
    </row>
    <row r="501" ht="15.75" customHeight="1">
      <c r="B501" s="119"/>
    </row>
    <row r="502" ht="15.75" customHeight="1">
      <c r="B502" s="119"/>
    </row>
    <row r="503" ht="15.75" customHeight="1">
      <c r="B503" s="119"/>
    </row>
    <row r="504" ht="15.75" customHeight="1">
      <c r="B504" s="119"/>
    </row>
    <row r="505" ht="15.75" customHeight="1">
      <c r="B505" s="119"/>
    </row>
    <row r="506" ht="15.75" customHeight="1">
      <c r="B506" s="119"/>
    </row>
    <row r="507" ht="15.75" customHeight="1">
      <c r="B507" s="119"/>
    </row>
    <row r="508" ht="15.75" customHeight="1">
      <c r="B508" s="119"/>
    </row>
    <row r="509" ht="15.75" customHeight="1">
      <c r="B509" s="119"/>
    </row>
    <row r="510" ht="15.75" customHeight="1">
      <c r="B510" s="119"/>
    </row>
    <row r="511" ht="15.75" customHeight="1">
      <c r="B511" s="119"/>
    </row>
    <row r="512" ht="15.75" customHeight="1">
      <c r="B512" s="119"/>
    </row>
    <row r="513" ht="15.75" customHeight="1">
      <c r="B513" s="119"/>
    </row>
    <row r="514" ht="15.75" customHeight="1">
      <c r="B514" s="119"/>
    </row>
    <row r="515" ht="15.75" customHeight="1">
      <c r="B515" s="119"/>
    </row>
    <row r="516" ht="15.75" customHeight="1">
      <c r="B516" s="119"/>
    </row>
    <row r="517" ht="15.75" customHeight="1">
      <c r="B517" s="119"/>
    </row>
    <row r="518" ht="15.75" customHeight="1">
      <c r="B518" s="119"/>
    </row>
    <row r="519" ht="15.75" customHeight="1">
      <c r="B519" s="119"/>
    </row>
    <row r="520" ht="15.75" customHeight="1">
      <c r="B520" s="119"/>
    </row>
    <row r="521" ht="15.75" customHeight="1">
      <c r="B521" s="119"/>
    </row>
    <row r="522" ht="15.75" customHeight="1">
      <c r="B522" s="119"/>
    </row>
    <row r="523" ht="15.75" customHeight="1">
      <c r="B523" s="119"/>
    </row>
    <row r="524" ht="15.75" customHeight="1">
      <c r="B524" s="119"/>
    </row>
    <row r="525" ht="15.75" customHeight="1">
      <c r="B525" s="119"/>
    </row>
    <row r="526" ht="15.75" customHeight="1">
      <c r="B526" s="119"/>
    </row>
    <row r="527" ht="15.75" customHeight="1">
      <c r="B527" s="119"/>
    </row>
    <row r="528" ht="15.75" customHeight="1">
      <c r="B528" s="119"/>
    </row>
    <row r="529" ht="15.75" customHeight="1">
      <c r="B529" s="119"/>
    </row>
    <row r="530" ht="15.75" customHeight="1">
      <c r="B530" s="119"/>
    </row>
    <row r="531" ht="15.75" customHeight="1">
      <c r="B531" s="119"/>
    </row>
    <row r="532" ht="15.75" customHeight="1">
      <c r="B532" s="119"/>
    </row>
    <row r="533" ht="15.75" customHeight="1">
      <c r="B533" s="119"/>
    </row>
    <row r="534" ht="15.75" customHeight="1">
      <c r="B534" s="119"/>
    </row>
    <row r="535" ht="15.75" customHeight="1">
      <c r="B535" s="119"/>
    </row>
    <row r="536" ht="15.75" customHeight="1">
      <c r="B536" s="119"/>
    </row>
    <row r="537" ht="15.75" customHeight="1">
      <c r="B537" s="119"/>
    </row>
    <row r="538" ht="15.75" customHeight="1">
      <c r="B538" s="119"/>
    </row>
    <row r="539" ht="15.75" customHeight="1">
      <c r="B539" s="119"/>
    </row>
    <row r="540" ht="15.75" customHeight="1">
      <c r="B540" s="119"/>
    </row>
    <row r="541" ht="15.75" customHeight="1">
      <c r="B541" s="119"/>
    </row>
    <row r="542" ht="15.75" customHeight="1">
      <c r="B542" s="119"/>
    </row>
    <row r="543" ht="15.75" customHeight="1">
      <c r="B543" s="119"/>
    </row>
    <row r="544" ht="15.75" customHeight="1">
      <c r="B544" s="119"/>
    </row>
    <row r="545" ht="15.75" customHeight="1">
      <c r="B545" s="119"/>
    </row>
    <row r="546" ht="15.75" customHeight="1">
      <c r="B546" s="119"/>
    </row>
    <row r="547" ht="15.75" customHeight="1">
      <c r="B547" s="119"/>
    </row>
    <row r="548" ht="15.75" customHeight="1">
      <c r="B548" s="119"/>
    </row>
    <row r="549" ht="15.75" customHeight="1">
      <c r="B549" s="119"/>
    </row>
    <row r="550" ht="15.75" customHeight="1">
      <c r="B550" s="119"/>
    </row>
    <row r="551" ht="15.75" customHeight="1">
      <c r="B551" s="119"/>
    </row>
    <row r="552" ht="15.75" customHeight="1">
      <c r="B552" s="119"/>
    </row>
    <row r="553" ht="15.75" customHeight="1">
      <c r="B553" s="119"/>
    </row>
    <row r="554" ht="15.75" customHeight="1">
      <c r="B554" s="119"/>
    </row>
    <row r="555" ht="15.75" customHeight="1">
      <c r="B555" s="119"/>
    </row>
    <row r="556" ht="15.75" customHeight="1">
      <c r="B556" s="119"/>
    </row>
    <row r="557" ht="15.75" customHeight="1">
      <c r="B557" s="119"/>
    </row>
    <row r="558" ht="15.75" customHeight="1">
      <c r="B558" s="119"/>
    </row>
    <row r="559" ht="15.75" customHeight="1">
      <c r="B559" s="119"/>
    </row>
    <row r="560" ht="15.75" customHeight="1">
      <c r="B560" s="119"/>
    </row>
    <row r="561" ht="15.75" customHeight="1">
      <c r="B561" s="119"/>
    </row>
    <row r="562" ht="15.75" customHeight="1">
      <c r="B562" s="119"/>
    </row>
    <row r="563" ht="15.75" customHeight="1">
      <c r="B563" s="119"/>
    </row>
    <row r="564" ht="15.75" customHeight="1">
      <c r="B564" s="119"/>
    </row>
    <row r="565" ht="15.75" customHeight="1">
      <c r="B565" s="119"/>
    </row>
    <row r="566" ht="15.75" customHeight="1">
      <c r="B566" s="119"/>
    </row>
    <row r="567" ht="15.75" customHeight="1">
      <c r="B567" s="119"/>
    </row>
    <row r="568" ht="15.75" customHeight="1">
      <c r="B568" s="119"/>
    </row>
    <row r="569" ht="15.75" customHeight="1">
      <c r="B569" s="119"/>
    </row>
    <row r="570" ht="15.75" customHeight="1">
      <c r="B570" s="119"/>
    </row>
    <row r="571" ht="15.75" customHeight="1">
      <c r="B571" s="119"/>
    </row>
    <row r="572" ht="15.75" customHeight="1">
      <c r="B572" s="119"/>
    </row>
    <row r="573" ht="15.75" customHeight="1">
      <c r="B573" s="119"/>
    </row>
    <row r="574" ht="15.75" customHeight="1">
      <c r="B574" s="119"/>
    </row>
    <row r="575" ht="15.75" customHeight="1">
      <c r="B575" s="119"/>
    </row>
    <row r="576" ht="15.75" customHeight="1">
      <c r="B576" s="119"/>
    </row>
    <row r="577" ht="15.75" customHeight="1">
      <c r="B577" s="119"/>
    </row>
    <row r="578" ht="15.75" customHeight="1">
      <c r="B578" s="119"/>
    </row>
    <row r="579" ht="15.75" customHeight="1">
      <c r="B579" s="119"/>
    </row>
    <row r="580" ht="15.75" customHeight="1">
      <c r="B580" s="119"/>
    </row>
    <row r="581" ht="15.75" customHeight="1">
      <c r="B581" s="119"/>
    </row>
    <row r="582" ht="15.75" customHeight="1">
      <c r="B582" s="119"/>
    </row>
    <row r="583" ht="15.75" customHeight="1">
      <c r="B583" s="119"/>
    </row>
    <row r="584" ht="15.75" customHeight="1">
      <c r="B584" s="119"/>
    </row>
    <row r="585" ht="15.75" customHeight="1">
      <c r="B585" s="119"/>
    </row>
    <row r="586" ht="15.75" customHeight="1">
      <c r="B586" s="119"/>
    </row>
    <row r="587" ht="15.75" customHeight="1">
      <c r="B587" s="119"/>
    </row>
    <row r="588" ht="15.75" customHeight="1">
      <c r="B588" s="119"/>
    </row>
    <row r="589" ht="15.75" customHeight="1">
      <c r="B589" s="119"/>
    </row>
    <row r="590" ht="15.75" customHeight="1">
      <c r="B590" s="119"/>
    </row>
    <row r="591" ht="15.75" customHeight="1">
      <c r="B591" s="119"/>
    </row>
    <row r="592" ht="15.75" customHeight="1">
      <c r="B592" s="119"/>
    </row>
    <row r="593" ht="15.75" customHeight="1">
      <c r="B593" s="119"/>
    </row>
    <row r="594" ht="15.75" customHeight="1">
      <c r="B594" s="119"/>
    </row>
    <row r="595" ht="15.75" customHeight="1">
      <c r="B595" s="119"/>
    </row>
    <row r="596" ht="15.75" customHeight="1">
      <c r="B596" s="119"/>
    </row>
    <row r="597" ht="15.75" customHeight="1">
      <c r="B597" s="119"/>
    </row>
    <row r="598" ht="15.75" customHeight="1">
      <c r="B598" s="119"/>
    </row>
    <row r="599" ht="15.75" customHeight="1">
      <c r="B599" s="119"/>
    </row>
    <row r="600" ht="15.75" customHeight="1">
      <c r="B600" s="119"/>
    </row>
    <row r="601" ht="15.75" customHeight="1">
      <c r="B601" s="119"/>
    </row>
    <row r="602" ht="15.75" customHeight="1">
      <c r="B602" s="119"/>
    </row>
    <row r="603" ht="15.75" customHeight="1">
      <c r="B603" s="119"/>
    </row>
    <row r="604" ht="15.75" customHeight="1">
      <c r="B604" s="119"/>
    </row>
    <row r="605" ht="15.75" customHeight="1">
      <c r="B605" s="119"/>
    </row>
    <row r="606" ht="15.75" customHeight="1">
      <c r="B606" s="119"/>
    </row>
    <row r="607" ht="15.75" customHeight="1">
      <c r="B607" s="119"/>
    </row>
    <row r="608" ht="15.75" customHeight="1">
      <c r="B608" s="119"/>
    </row>
    <row r="609" ht="15.75" customHeight="1">
      <c r="B609" s="119"/>
    </row>
    <row r="610" ht="15.75" customHeight="1">
      <c r="B610" s="119"/>
    </row>
    <row r="611" ht="15.75" customHeight="1">
      <c r="B611" s="119"/>
    </row>
    <row r="612" ht="15.75" customHeight="1">
      <c r="B612" s="119"/>
    </row>
    <row r="613" ht="15.75" customHeight="1">
      <c r="B613" s="119"/>
    </row>
    <row r="614" ht="15.75" customHeight="1">
      <c r="B614" s="119"/>
    </row>
    <row r="615" ht="15.75" customHeight="1">
      <c r="B615" s="119"/>
    </row>
    <row r="616" ht="15.75" customHeight="1">
      <c r="B616" s="119"/>
    </row>
    <row r="617" ht="15.75" customHeight="1">
      <c r="B617" s="119"/>
    </row>
    <row r="618" ht="15.75" customHeight="1">
      <c r="B618" s="119"/>
    </row>
    <row r="619" ht="15.75" customHeight="1">
      <c r="B619" s="119"/>
    </row>
    <row r="620" ht="15.75" customHeight="1">
      <c r="B620" s="119"/>
    </row>
    <row r="621" ht="15.75" customHeight="1">
      <c r="B621" s="119"/>
    </row>
    <row r="622" ht="15.75" customHeight="1">
      <c r="B622" s="119"/>
    </row>
    <row r="623" ht="15.75" customHeight="1">
      <c r="B623" s="119"/>
    </row>
    <row r="624" ht="15.75" customHeight="1">
      <c r="B624" s="119"/>
    </row>
    <row r="625" ht="15.75" customHeight="1">
      <c r="B625" s="119"/>
    </row>
    <row r="626" ht="15.75" customHeight="1">
      <c r="B626" s="119"/>
    </row>
    <row r="627" ht="15.75" customHeight="1">
      <c r="B627" s="119"/>
    </row>
    <row r="628" ht="15.75" customHeight="1">
      <c r="B628" s="119"/>
    </row>
    <row r="629" ht="15.75" customHeight="1">
      <c r="B629" s="119"/>
    </row>
    <row r="630" ht="15.75" customHeight="1">
      <c r="B630" s="119"/>
    </row>
    <row r="631" ht="15.75" customHeight="1">
      <c r="B631" s="119"/>
    </row>
    <row r="632" ht="15.75" customHeight="1">
      <c r="B632" s="119"/>
    </row>
    <row r="633" ht="15.75" customHeight="1">
      <c r="B633" s="119"/>
    </row>
    <row r="634" ht="15.75" customHeight="1">
      <c r="B634" s="119"/>
    </row>
    <row r="635" ht="15.75" customHeight="1">
      <c r="B635" s="119"/>
    </row>
    <row r="636" ht="15.75" customHeight="1">
      <c r="B636" s="119"/>
    </row>
    <row r="637" ht="15.75" customHeight="1">
      <c r="B637" s="119"/>
    </row>
    <row r="638" ht="15.75" customHeight="1">
      <c r="B638" s="119"/>
    </row>
    <row r="639" ht="15.75" customHeight="1">
      <c r="B639" s="119"/>
    </row>
    <row r="640" ht="15.75" customHeight="1">
      <c r="B640" s="119"/>
    </row>
    <row r="641" ht="15.75" customHeight="1">
      <c r="B641" s="119"/>
    </row>
    <row r="642" ht="15.75" customHeight="1">
      <c r="B642" s="119"/>
    </row>
    <row r="643" ht="15.75" customHeight="1">
      <c r="B643" s="119"/>
    </row>
    <row r="644" ht="15.75" customHeight="1">
      <c r="B644" s="119"/>
    </row>
    <row r="645" ht="15.75" customHeight="1">
      <c r="B645" s="119"/>
    </row>
    <row r="646" ht="15.75" customHeight="1">
      <c r="B646" s="119"/>
    </row>
    <row r="647" ht="15.75" customHeight="1">
      <c r="B647" s="119"/>
    </row>
    <row r="648" ht="15.75" customHeight="1">
      <c r="B648" s="119"/>
    </row>
    <row r="649" ht="15.75" customHeight="1">
      <c r="B649" s="119"/>
    </row>
    <row r="650" ht="15.75" customHeight="1">
      <c r="B650" s="119"/>
    </row>
    <row r="651" ht="15.75" customHeight="1">
      <c r="B651" s="119"/>
    </row>
    <row r="652" ht="15.75" customHeight="1">
      <c r="B652" s="119"/>
    </row>
    <row r="653" ht="15.75" customHeight="1">
      <c r="B653" s="119"/>
    </row>
    <row r="654" ht="15.75" customHeight="1">
      <c r="B654" s="119"/>
    </row>
    <row r="655" ht="15.75" customHeight="1">
      <c r="B655" s="119"/>
    </row>
    <row r="656" ht="15.75" customHeight="1">
      <c r="B656" s="119"/>
    </row>
    <row r="657" ht="15.75" customHeight="1">
      <c r="B657" s="119"/>
    </row>
    <row r="658" ht="15.75" customHeight="1">
      <c r="B658" s="119"/>
    </row>
    <row r="659" ht="15.75" customHeight="1">
      <c r="B659" s="119"/>
    </row>
    <row r="660" ht="15.75" customHeight="1">
      <c r="B660" s="119"/>
    </row>
    <row r="661" ht="15.75" customHeight="1">
      <c r="B661" s="119"/>
    </row>
    <row r="662" ht="15.75" customHeight="1">
      <c r="B662" s="119"/>
    </row>
    <row r="663" ht="15.75" customHeight="1">
      <c r="B663" s="119"/>
    </row>
    <row r="664" ht="15.75" customHeight="1">
      <c r="B664" s="119"/>
    </row>
    <row r="665" ht="15.75" customHeight="1">
      <c r="B665" s="119"/>
    </row>
    <row r="666" ht="15.75" customHeight="1">
      <c r="B666" s="119"/>
    </row>
    <row r="667" ht="15.75" customHeight="1">
      <c r="B667" s="119"/>
    </row>
    <row r="668" ht="15.75" customHeight="1">
      <c r="B668" s="119"/>
    </row>
    <row r="669" ht="15.75" customHeight="1">
      <c r="B669" s="119"/>
    </row>
    <row r="670" ht="15.75" customHeight="1">
      <c r="B670" s="119"/>
    </row>
    <row r="671" ht="15.75" customHeight="1">
      <c r="B671" s="119"/>
    </row>
    <row r="672" ht="15.75" customHeight="1">
      <c r="B672" s="119"/>
    </row>
    <row r="673" ht="15.75" customHeight="1">
      <c r="B673" s="119"/>
    </row>
    <row r="674" ht="15.75" customHeight="1">
      <c r="B674" s="119"/>
    </row>
    <row r="675" ht="15.75" customHeight="1">
      <c r="B675" s="119"/>
    </row>
    <row r="676" ht="15.75" customHeight="1">
      <c r="B676" s="119"/>
    </row>
    <row r="677" ht="15.75" customHeight="1">
      <c r="B677" s="119"/>
    </row>
    <row r="678" ht="15.75" customHeight="1">
      <c r="B678" s="119"/>
    </row>
    <row r="679" ht="15.75" customHeight="1">
      <c r="B679" s="119"/>
    </row>
    <row r="680" ht="15.75" customHeight="1">
      <c r="B680" s="119"/>
    </row>
    <row r="681" ht="15.75" customHeight="1">
      <c r="B681" s="119"/>
    </row>
    <row r="682" ht="15.75" customHeight="1">
      <c r="B682" s="119"/>
    </row>
    <row r="683" ht="15.75" customHeight="1">
      <c r="B683" s="119"/>
    </row>
    <row r="684" ht="15.75" customHeight="1">
      <c r="B684" s="119"/>
    </row>
    <row r="685" ht="15.75" customHeight="1">
      <c r="B685" s="119"/>
    </row>
    <row r="686" ht="15.75" customHeight="1">
      <c r="B686" s="119"/>
    </row>
    <row r="687" ht="15.75" customHeight="1">
      <c r="B687" s="119"/>
    </row>
    <row r="688" ht="15.75" customHeight="1">
      <c r="B688" s="119"/>
    </row>
    <row r="689" ht="15.75" customHeight="1">
      <c r="B689" s="119"/>
    </row>
    <row r="690" ht="15.75" customHeight="1">
      <c r="B690" s="119"/>
    </row>
    <row r="691" ht="15.75" customHeight="1">
      <c r="B691" s="119"/>
    </row>
    <row r="692" ht="15.75" customHeight="1">
      <c r="B692" s="119"/>
    </row>
    <row r="693" ht="15.75" customHeight="1">
      <c r="B693" s="119"/>
    </row>
    <row r="694" ht="15.75" customHeight="1">
      <c r="B694" s="119"/>
    </row>
    <row r="695" ht="15.75" customHeight="1">
      <c r="B695" s="119"/>
    </row>
    <row r="696" ht="15.75" customHeight="1">
      <c r="B696" s="119"/>
    </row>
    <row r="697" ht="15.75" customHeight="1">
      <c r="B697" s="119"/>
    </row>
    <row r="698" ht="15.75" customHeight="1">
      <c r="B698" s="119"/>
    </row>
    <row r="699" ht="15.75" customHeight="1">
      <c r="B699" s="119"/>
    </row>
    <row r="700" ht="15.75" customHeight="1">
      <c r="B700" s="119"/>
    </row>
    <row r="701" ht="15.75" customHeight="1">
      <c r="B701" s="119"/>
    </row>
    <row r="702" ht="15.75" customHeight="1">
      <c r="B702" s="119"/>
    </row>
    <row r="703" ht="15.75" customHeight="1">
      <c r="B703" s="119"/>
    </row>
    <row r="704" ht="15.75" customHeight="1">
      <c r="B704" s="119"/>
    </row>
    <row r="705" ht="15.75" customHeight="1">
      <c r="B705" s="119"/>
    </row>
    <row r="706" ht="15.75" customHeight="1">
      <c r="B706" s="119"/>
    </row>
    <row r="707" ht="15.75" customHeight="1">
      <c r="B707" s="119"/>
    </row>
    <row r="708" ht="15.75" customHeight="1">
      <c r="B708" s="119"/>
    </row>
    <row r="709" ht="15.75" customHeight="1">
      <c r="B709" s="119"/>
    </row>
    <row r="710" ht="15.75" customHeight="1">
      <c r="B710" s="119"/>
    </row>
    <row r="711" ht="15.75" customHeight="1">
      <c r="B711" s="119"/>
    </row>
    <row r="712" ht="15.75" customHeight="1">
      <c r="B712" s="119"/>
    </row>
    <row r="713" ht="15.75" customHeight="1">
      <c r="B713" s="119"/>
    </row>
    <row r="714" ht="15.75" customHeight="1">
      <c r="B714" s="119"/>
    </row>
    <row r="715" ht="15.75" customHeight="1">
      <c r="B715" s="119"/>
    </row>
    <row r="716" ht="15.75" customHeight="1">
      <c r="B716" s="119"/>
    </row>
    <row r="717" ht="15.75" customHeight="1">
      <c r="B717" s="119"/>
    </row>
    <row r="718" ht="15.75" customHeight="1">
      <c r="B718" s="119"/>
    </row>
    <row r="719" ht="15.75" customHeight="1">
      <c r="B719" s="119"/>
    </row>
    <row r="720" ht="15.75" customHeight="1">
      <c r="B720" s="119"/>
    </row>
    <row r="721" ht="15.75" customHeight="1">
      <c r="B721" s="119"/>
    </row>
    <row r="722" ht="15.75" customHeight="1">
      <c r="B722" s="119"/>
    </row>
    <row r="723" ht="15.75" customHeight="1">
      <c r="B723" s="119"/>
    </row>
    <row r="724" ht="15.75" customHeight="1">
      <c r="B724" s="119"/>
    </row>
    <row r="725" ht="15.75" customHeight="1">
      <c r="B725" s="119"/>
    </row>
    <row r="726" ht="15.75" customHeight="1">
      <c r="B726" s="119"/>
    </row>
    <row r="727" ht="15.75" customHeight="1">
      <c r="B727" s="119"/>
    </row>
    <row r="728" ht="15.75" customHeight="1">
      <c r="B728" s="119"/>
    </row>
    <row r="729" ht="15.75" customHeight="1">
      <c r="B729" s="119"/>
    </row>
    <row r="730" ht="15.75" customHeight="1">
      <c r="B730" s="119"/>
    </row>
    <row r="731" ht="15.75" customHeight="1">
      <c r="B731" s="119"/>
    </row>
    <row r="732" ht="15.75" customHeight="1">
      <c r="B732" s="119"/>
    </row>
    <row r="733" ht="15.75" customHeight="1">
      <c r="B733" s="119"/>
    </row>
    <row r="734" ht="15.75" customHeight="1">
      <c r="B734" s="119"/>
    </row>
    <row r="735" ht="15.75" customHeight="1">
      <c r="B735" s="119"/>
    </row>
    <row r="736" ht="15.75" customHeight="1">
      <c r="B736" s="119"/>
    </row>
    <row r="737" ht="15.75" customHeight="1">
      <c r="B737" s="119"/>
    </row>
    <row r="738" ht="15.75" customHeight="1">
      <c r="B738" s="119"/>
    </row>
    <row r="739" ht="15.75" customHeight="1">
      <c r="B739" s="119"/>
    </row>
    <row r="740" ht="15.75" customHeight="1">
      <c r="B740" s="119"/>
    </row>
    <row r="741" ht="15.75" customHeight="1">
      <c r="B741" s="119"/>
    </row>
    <row r="742" ht="15.75" customHeight="1">
      <c r="B742" s="119"/>
    </row>
    <row r="743" ht="15.75" customHeight="1">
      <c r="B743" s="119"/>
    </row>
    <row r="744" ht="15.75" customHeight="1">
      <c r="B744" s="119"/>
    </row>
    <row r="745" ht="15.75" customHeight="1">
      <c r="B745" s="119"/>
    </row>
    <row r="746" ht="15.75" customHeight="1">
      <c r="B746" s="119"/>
    </row>
    <row r="747" ht="15.75" customHeight="1">
      <c r="B747" s="119"/>
    </row>
    <row r="748" ht="15.75" customHeight="1">
      <c r="B748" s="119"/>
    </row>
    <row r="749" ht="15.75" customHeight="1">
      <c r="B749" s="119"/>
    </row>
    <row r="750" ht="15.75" customHeight="1">
      <c r="B750" s="119"/>
    </row>
    <row r="751" ht="15.75" customHeight="1">
      <c r="B751" s="119"/>
    </row>
    <row r="752" ht="15.75" customHeight="1">
      <c r="B752" s="119"/>
    </row>
    <row r="753" ht="15.75" customHeight="1">
      <c r="B753" s="119"/>
    </row>
    <row r="754" ht="15.75" customHeight="1">
      <c r="B754" s="119"/>
    </row>
    <row r="755" ht="15.75" customHeight="1">
      <c r="B755" s="119"/>
    </row>
    <row r="756" ht="15.75" customHeight="1">
      <c r="B756" s="119"/>
    </row>
    <row r="757" ht="15.75" customHeight="1">
      <c r="B757" s="119"/>
    </row>
    <row r="758" ht="15.75" customHeight="1">
      <c r="B758" s="119"/>
    </row>
    <row r="759" ht="15.75" customHeight="1">
      <c r="B759" s="119"/>
    </row>
    <row r="760" ht="15.75" customHeight="1">
      <c r="B760" s="119"/>
    </row>
    <row r="761" ht="15.75" customHeight="1">
      <c r="B761" s="119"/>
    </row>
    <row r="762" ht="15.75" customHeight="1">
      <c r="B762" s="119"/>
    </row>
    <row r="763" ht="15.75" customHeight="1">
      <c r="B763" s="119"/>
    </row>
    <row r="764" ht="15.75" customHeight="1">
      <c r="B764" s="119"/>
    </row>
    <row r="765" ht="15.75" customHeight="1">
      <c r="B765" s="119"/>
    </row>
    <row r="766" ht="15.75" customHeight="1">
      <c r="B766" s="119"/>
    </row>
    <row r="767" ht="15.75" customHeight="1">
      <c r="B767" s="119"/>
    </row>
    <row r="768" ht="15.75" customHeight="1">
      <c r="B768" s="119"/>
    </row>
    <row r="769" ht="15.75" customHeight="1">
      <c r="B769" s="119"/>
    </row>
    <row r="770" ht="15.75" customHeight="1">
      <c r="B770" s="119"/>
    </row>
    <row r="771" ht="15.75" customHeight="1">
      <c r="B771" s="119"/>
    </row>
    <row r="772" ht="15.75" customHeight="1">
      <c r="B772" s="119"/>
    </row>
    <row r="773" ht="15.75" customHeight="1">
      <c r="B773" s="119"/>
    </row>
    <row r="774" ht="15.75" customHeight="1">
      <c r="B774" s="119"/>
    </row>
    <row r="775" ht="15.75" customHeight="1">
      <c r="B775" s="119"/>
    </row>
    <row r="776" ht="15.75" customHeight="1">
      <c r="B776" s="119"/>
    </row>
    <row r="777" ht="15.75" customHeight="1">
      <c r="B777" s="119"/>
    </row>
    <row r="778" ht="15.75" customHeight="1">
      <c r="B778" s="119"/>
    </row>
    <row r="779" ht="15.75" customHeight="1">
      <c r="B779" s="119"/>
    </row>
    <row r="780" ht="15.75" customHeight="1">
      <c r="B780" s="119"/>
    </row>
    <row r="781" ht="15.75" customHeight="1">
      <c r="B781" s="119"/>
    </row>
    <row r="782" ht="15.75" customHeight="1">
      <c r="B782" s="119"/>
    </row>
    <row r="783" ht="15.75" customHeight="1">
      <c r="B783" s="119"/>
    </row>
    <row r="784" ht="15.75" customHeight="1">
      <c r="B784" s="119"/>
    </row>
    <row r="785" ht="15.75" customHeight="1">
      <c r="B785" s="119"/>
    </row>
    <row r="786" ht="15.75" customHeight="1">
      <c r="B786" s="119"/>
    </row>
    <row r="787" ht="15.75" customHeight="1">
      <c r="B787" s="119"/>
    </row>
    <row r="788" ht="15.75" customHeight="1">
      <c r="B788" s="119"/>
    </row>
    <row r="789" ht="15.75" customHeight="1">
      <c r="B789" s="119"/>
    </row>
    <row r="790" ht="15.75" customHeight="1">
      <c r="B790" s="119"/>
    </row>
    <row r="791" ht="15.75" customHeight="1">
      <c r="B791" s="119"/>
    </row>
    <row r="792" ht="15.75" customHeight="1">
      <c r="B792" s="119"/>
    </row>
    <row r="793" ht="15.75" customHeight="1">
      <c r="B793" s="119"/>
    </row>
    <row r="794" ht="15.75" customHeight="1">
      <c r="B794" s="119"/>
    </row>
    <row r="795" ht="15.75" customHeight="1">
      <c r="B795" s="119"/>
    </row>
    <row r="796" ht="15.75" customHeight="1">
      <c r="B796" s="119"/>
    </row>
    <row r="797" ht="15.75" customHeight="1">
      <c r="B797" s="119"/>
    </row>
    <row r="798" ht="15.75" customHeight="1">
      <c r="B798" s="119"/>
    </row>
    <row r="799" ht="15.75" customHeight="1">
      <c r="B799" s="119"/>
    </row>
    <row r="800" ht="15.75" customHeight="1">
      <c r="B800" s="119"/>
    </row>
    <row r="801" ht="15.75" customHeight="1">
      <c r="B801" s="119"/>
    </row>
    <row r="802" ht="15.75" customHeight="1">
      <c r="B802" s="119"/>
    </row>
    <row r="803" ht="15.75" customHeight="1">
      <c r="B803" s="119"/>
    </row>
    <row r="804" ht="15.75" customHeight="1">
      <c r="B804" s="119"/>
    </row>
    <row r="805" ht="15.75" customHeight="1">
      <c r="B805" s="119"/>
    </row>
    <row r="806" ht="15.75" customHeight="1">
      <c r="B806" s="119"/>
    </row>
    <row r="807" ht="15.75" customHeight="1">
      <c r="B807" s="119"/>
    </row>
    <row r="808" ht="15.75" customHeight="1">
      <c r="B808" s="119"/>
    </row>
    <row r="809" ht="15.75" customHeight="1">
      <c r="B809" s="119"/>
    </row>
    <row r="810" ht="15.75" customHeight="1">
      <c r="B810" s="119"/>
    </row>
    <row r="811" ht="15.75" customHeight="1">
      <c r="B811" s="119"/>
    </row>
    <row r="812" ht="15.75" customHeight="1">
      <c r="B812" s="119"/>
    </row>
    <row r="813" ht="15.75" customHeight="1">
      <c r="B813" s="119"/>
    </row>
    <row r="814" ht="15.75" customHeight="1">
      <c r="B814" s="119"/>
    </row>
    <row r="815" ht="15.75" customHeight="1">
      <c r="B815" s="119"/>
    </row>
    <row r="816" ht="15.75" customHeight="1">
      <c r="B816" s="119"/>
    </row>
    <row r="817" ht="15.75" customHeight="1">
      <c r="B817" s="119"/>
    </row>
    <row r="818" ht="15.75" customHeight="1">
      <c r="B818" s="119"/>
    </row>
    <row r="819" ht="15.75" customHeight="1">
      <c r="B819" s="119"/>
    </row>
    <row r="820" ht="15.75" customHeight="1">
      <c r="B820" s="119"/>
    </row>
    <row r="821" ht="15.75" customHeight="1">
      <c r="B821" s="119"/>
    </row>
    <row r="822" ht="15.75" customHeight="1">
      <c r="B822" s="119"/>
    </row>
    <row r="823" ht="15.75" customHeight="1">
      <c r="B823" s="119"/>
    </row>
    <row r="824" ht="15.75" customHeight="1">
      <c r="B824" s="119"/>
    </row>
    <row r="825" ht="15.75" customHeight="1">
      <c r="B825" s="119"/>
    </row>
    <row r="826" ht="15.75" customHeight="1">
      <c r="B826" s="119"/>
    </row>
    <row r="827" ht="15.75" customHeight="1">
      <c r="B827" s="119"/>
    </row>
    <row r="828" ht="15.75" customHeight="1">
      <c r="B828" s="119"/>
    </row>
    <row r="829" ht="15.75" customHeight="1">
      <c r="B829" s="119"/>
    </row>
    <row r="830" ht="15.75" customHeight="1">
      <c r="B830" s="119"/>
    </row>
    <row r="831" ht="15.75" customHeight="1">
      <c r="B831" s="119"/>
    </row>
    <row r="832" ht="15.75" customHeight="1">
      <c r="B832" s="119"/>
    </row>
    <row r="833" ht="15.75" customHeight="1">
      <c r="B833" s="119"/>
    </row>
    <row r="834" ht="15.75" customHeight="1">
      <c r="B834" s="119"/>
    </row>
    <row r="835" ht="15.75" customHeight="1">
      <c r="B835" s="119"/>
    </row>
    <row r="836" ht="15.75" customHeight="1">
      <c r="B836" s="119"/>
    </row>
    <row r="837" ht="15.75" customHeight="1">
      <c r="B837" s="119"/>
    </row>
    <row r="838" ht="15.75" customHeight="1">
      <c r="B838" s="119"/>
    </row>
    <row r="839" ht="15.75" customHeight="1">
      <c r="B839" s="119"/>
    </row>
    <row r="840" ht="15.75" customHeight="1">
      <c r="B840" s="119"/>
    </row>
    <row r="841" ht="15.75" customHeight="1">
      <c r="B841" s="119"/>
    </row>
    <row r="842" ht="15.75" customHeight="1">
      <c r="B842" s="119"/>
    </row>
    <row r="843" ht="15.75" customHeight="1">
      <c r="B843" s="119"/>
    </row>
    <row r="844" ht="15.75" customHeight="1">
      <c r="B844" s="119"/>
    </row>
    <row r="845" ht="15.75" customHeight="1">
      <c r="B845" s="119"/>
    </row>
    <row r="846" ht="15.75" customHeight="1">
      <c r="B846" s="119"/>
    </row>
    <row r="847" ht="15.75" customHeight="1">
      <c r="B847" s="119"/>
    </row>
    <row r="848" ht="15.75" customHeight="1">
      <c r="B848" s="119"/>
    </row>
    <row r="849" ht="15.75" customHeight="1">
      <c r="B849" s="119"/>
    </row>
    <row r="850" ht="15.75" customHeight="1">
      <c r="B850" s="119"/>
    </row>
    <row r="851" ht="15.75" customHeight="1">
      <c r="B851" s="119"/>
    </row>
    <row r="852" ht="15.75" customHeight="1">
      <c r="B852" s="119"/>
    </row>
    <row r="853" ht="15.75" customHeight="1">
      <c r="B853" s="119"/>
    </row>
    <row r="854" ht="15.75" customHeight="1">
      <c r="B854" s="119"/>
    </row>
    <row r="855" ht="15.75" customHeight="1">
      <c r="B855" s="119"/>
    </row>
    <row r="856" ht="15.75" customHeight="1">
      <c r="B856" s="119"/>
    </row>
    <row r="857" ht="15.75" customHeight="1">
      <c r="B857" s="119"/>
    </row>
    <row r="858" ht="15.75" customHeight="1">
      <c r="B858" s="119"/>
    </row>
    <row r="859" ht="15.75" customHeight="1">
      <c r="B859" s="119"/>
    </row>
    <row r="860" ht="15.75" customHeight="1">
      <c r="B860" s="119"/>
    </row>
    <row r="861" ht="15.75" customHeight="1">
      <c r="B861" s="119"/>
    </row>
    <row r="862" ht="15.75" customHeight="1">
      <c r="B862" s="119"/>
    </row>
    <row r="863" ht="15.75" customHeight="1">
      <c r="B863" s="119"/>
    </row>
    <row r="864" ht="15.75" customHeight="1">
      <c r="B864" s="119"/>
    </row>
    <row r="865" ht="15.75" customHeight="1">
      <c r="B865" s="119"/>
    </row>
    <row r="866" ht="15.75" customHeight="1">
      <c r="B866" s="119"/>
    </row>
    <row r="867" ht="15.75" customHeight="1">
      <c r="B867" s="119"/>
    </row>
    <row r="868" ht="15.75" customHeight="1">
      <c r="B868" s="119"/>
    </row>
    <row r="869" ht="15.75" customHeight="1">
      <c r="B869" s="119"/>
    </row>
    <row r="870" ht="15.75" customHeight="1">
      <c r="B870" s="119"/>
    </row>
    <row r="871" ht="15.75" customHeight="1">
      <c r="B871" s="119"/>
    </row>
    <row r="872" ht="15.75" customHeight="1">
      <c r="B872" s="119"/>
    </row>
    <row r="873" ht="15.75" customHeight="1">
      <c r="B873" s="119"/>
    </row>
    <row r="874" ht="15.75" customHeight="1">
      <c r="B874" s="119"/>
    </row>
    <row r="875" ht="15.75" customHeight="1">
      <c r="B875" s="119"/>
    </row>
    <row r="876" ht="15.75" customHeight="1">
      <c r="B876" s="119"/>
    </row>
    <row r="877" ht="15.75" customHeight="1">
      <c r="B877" s="119"/>
    </row>
    <row r="878" ht="15.75" customHeight="1">
      <c r="B878" s="119"/>
    </row>
    <row r="879" ht="15.75" customHeight="1">
      <c r="B879" s="119"/>
    </row>
    <row r="880" ht="15.75" customHeight="1">
      <c r="B880" s="119"/>
    </row>
    <row r="881" ht="15.75" customHeight="1">
      <c r="B881" s="119"/>
    </row>
    <row r="882" ht="15.75" customHeight="1">
      <c r="B882" s="119"/>
    </row>
    <row r="883" ht="15.75" customHeight="1">
      <c r="B883" s="119"/>
    </row>
    <row r="884" ht="15.75" customHeight="1">
      <c r="B884" s="119"/>
    </row>
    <row r="885" ht="15.75" customHeight="1">
      <c r="B885" s="119"/>
    </row>
    <row r="886" ht="15.75" customHeight="1">
      <c r="B886" s="119"/>
    </row>
    <row r="887" ht="15.75" customHeight="1">
      <c r="B887" s="119"/>
    </row>
    <row r="888" ht="15.75" customHeight="1">
      <c r="B888" s="119"/>
    </row>
    <row r="889" ht="15.75" customHeight="1">
      <c r="B889" s="119"/>
    </row>
    <row r="890" ht="15.75" customHeight="1">
      <c r="B890" s="119"/>
    </row>
    <row r="891" ht="15.75" customHeight="1">
      <c r="B891" s="119"/>
    </row>
    <row r="892" ht="15.75" customHeight="1">
      <c r="B892" s="119"/>
    </row>
    <row r="893" ht="15.75" customHeight="1">
      <c r="B893" s="119"/>
    </row>
    <row r="894" ht="15.75" customHeight="1">
      <c r="B894" s="119"/>
    </row>
    <row r="895" ht="15.75" customHeight="1">
      <c r="B895" s="119"/>
    </row>
    <row r="896" ht="15.75" customHeight="1">
      <c r="B896" s="119"/>
    </row>
    <row r="897" ht="15.75" customHeight="1">
      <c r="B897" s="119"/>
    </row>
    <row r="898" ht="15.75" customHeight="1">
      <c r="B898" s="119"/>
    </row>
    <row r="899" ht="15.75" customHeight="1">
      <c r="B899" s="119"/>
    </row>
    <row r="900" ht="15.75" customHeight="1">
      <c r="B900" s="119"/>
    </row>
    <row r="901" ht="15.75" customHeight="1">
      <c r="B901" s="119"/>
    </row>
    <row r="902" ht="15.75" customHeight="1">
      <c r="B902" s="119"/>
    </row>
    <row r="903" ht="15.75" customHeight="1">
      <c r="B903" s="119"/>
    </row>
    <row r="904" ht="15.75" customHeight="1">
      <c r="B904" s="119"/>
    </row>
    <row r="905" ht="15.75" customHeight="1">
      <c r="B905" s="119"/>
    </row>
    <row r="906" ht="15.75" customHeight="1">
      <c r="B906" s="119"/>
    </row>
    <row r="907" ht="15.75" customHeight="1">
      <c r="B907" s="119"/>
    </row>
    <row r="908" ht="15.75" customHeight="1">
      <c r="B908" s="119"/>
    </row>
    <row r="909" ht="15.75" customHeight="1">
      <c r="B909" s="119"/>
    </row>
    <row r="910" ht="15.75" customHeight="1">
      <c r="B910" s="119"/>
    </row>
    <row r="911" ht="15.75" customHeight="1">
      <c r="B911" s="119"/>
    </row>
    <row r="912" ht="15.75" customHeight="1">
      <c r="B912" s="119"/>
    </row>
    <row r="913" ht="15.75" customHeight="1">
      <c r="B913" s="119"/>
    </row>
    <row r="914" ht="15.75" customHeight="1">
      <c r="B914" s="119"/>
    </row>
    <row r="915" ht="15.75" customHeight="1">
      <c r="B915" s="119"/>
    </row>
    <row r="916" ht="15.75" customHeight="1">
      <c r="B916" s="119"/>
    </row>
    <row r="917" ht="15.75" customHeight="1">
      <c r="B917" s="119"/>
    </row>
    <row r="918" ht="15.75" customHeight="1">
      <c r="B918" s="119"/>
    </row>
    <row r="919" ht="15.75" customHeight="1">
      <c r="B919" s="119"/>
    </row>
    <row r="920" ht="15.75" customHeight="1">
      <c r="B920" s="119"/>
    </row>
    <row r="921" ht="15.75" customHeight="1">
      <c r="B921" s="119"/>
    </row>
    <row r="922" ht="15.75" customHeight="1">
      <c r="B922" s="119"/>
    </row>
    <row r="923" ht="15.75" customHeight="1">
      <c r="B923" s="119"/>
    </row>
    <row r="924" ht="15.75" customHeight="1">
      <c r="B924" s="119"/>
    </row>
    <row r="925" ht="15.75" customHeight="1">
      <c r="B925" s="119"/>
    </row>
    <row r="926" ht="15.75" customHeight="1">
      <c r="B926" s="119"/>
    </row>
    <row r="927" ht="15.75" customHeight="1">
      <c r="B927" s="119"/>
    </row>
    <row r="928" ht="15.75" customHeight="1">
      <c r="B928" s="119"/>
    </row>
    <row r="929" ht="15.75" customHeight="1">
      <c r="B929" s="119"/>
    </row>
    <row r="930" ht="15.75" customHeight="1">
      <c r="B930" s="119"/>
    </row>
    <row r="931" ht="15.75" customHeight="1">
      <c r="B931" s="119"/>
    </row>
    <row r="932" ht="15.75" customHeight="1">
      <c r="B932" s="119"/>
    </row>
    <row r="933" ht="15.75" customHeight="1">
      <c r="B933" s="119"/>
    </row>
    <row r="934" ht="15.75" customHeight="1">
      <c r="B934" s="119"/>
    </row>
    <row r="935" ht="15.75" customHeight="1">
      <c r="B935" s="119"/>
    </row>
    <row r="936" ht="15.75" customHeight="1">
      <c r="B936" s="119"/>
    </row>
    <row r="937" ht="15.75" customHeight="1">
      <c r="B937" s="119"/>
    </row>
    <row r="938" ht="15.75" customHeight="1">
      <c r="B938" s="119"/>
    </row>
    <row r="939" ht="15.75" customHeight="1">
      <c r="B939" s="119"/>
    </row>
    <row r="940" ht="15.75" customHeight="1">
      <c r="B940" s="119"/>
    </row>
    <row r="941" ht="15.75" customHeight="1">
      <c r="B941" s="119"/>
    </row>
    <row r="942" ht="15.75" customHeight="1">
      <c r="B942" s="119"/>
    </row>
    <row r="943" ht="15.75" customHeight="1">
      <c r="B943" s="119"/>
    </row>
    <row r="944" ht="15.75" customHeight="1">
      <c r="B944" s="119"/>
    </row>
    <row r="945" ht="15.75" customHeight="1">
      <c r="B945" s="119"/>
    </row>
    <row r="946" ht="15.75" customHeight="1">
      <c r="B946" s="119"/>
    </row>
    <row r="947" ht="15.75" customHeight="1">
      <c r="B947" s="119"/>
    </row>
    <row r="948" ht="15.75" customHeight="1">
      <c r="B948" s="119"/>
    </row>
    <row r="949" ht="15.75" customHeight="1">
      <c r="B949" s="119"/>
    </row>
    <row r="950" ht="15.75" customHeight="1">
      <c r="B950" s="119"/>
    </row>
    <row r="951" ht="15.75" customHeight="1">
      <c r="B951" s="119"/>
    </row>
    <row r="952" ht="15.75" customHeight="1">
      <c r="B952" s="119"/>
    </row>
    <row r="953" ht="15.75" customHeight="1">
      <c r="B953" s="119"/>
    </row>
    <row r="954" ht="15.75" customHeight="1">
      <c r="B954" s="119"/>
    </row>
    <row r="955" ht="15.75" customHeight="1">
      <c r="B955" s="119"/>
    </row>
    <row r="956" ht="15.75" customHeight="1">
      <c r="B956" s="119"/>
    </row>
    <row r="957" ht="15.75" customHeight="1">
      <c r="B957" s="119"/>
    </row>
    <row r="958" ht="15.75" customHeight="1">
      <c r="B958" s="119"/>
    </row>
    <row r="959" ht="15.75" customHeight="1">
      <c r="B959" s="119"/>
    </row>
    <row r="960" ht="15.75" customHeight="1">
      <c r="B960" s="119"/>
    </row>
    <row r="961" ht="15.75" customHeight="1">
      <c r="B961" s="119"/>
    </row>
    <row r="962" ht="15.75" customHeight="1">
      <c r="B962" s="119"/>
    </row>
    <row r="963" ht="15.75" customHeight="1">
      <c r="B963" s="119"/>
    </row>
    <row r="964" ht="15.75" customHeight="1">
      <c r="B964" s="119"/>
    </row>
    <row r="965" ht="15.75" customHeight="1">
      <c r="B965" s="119"/>
    </row>
    <row r="966" ht="15.75" customHeight="1">
      <c r="B966" s="119"/>
    </row>
    <row r="967" ht="15.75" customHeight="1">
      <c r="B967" s="119"/>
    </row>
    <row r="968" ht="15.75" customHeight="1">
      <c r="B968" s="119"/>
    </row>
    <row r="969" ht="15.75" customHeight="1">
      <c r="B969" s="119"/>
    </row>
    <row r="970" ht="15.75" customHeight="1">
      <c r="B970" s="119"/>
    </row>
    <row r="971" ht="15.75" customHeight="1">
      <c r="B971" s="119"/>
    </row>
    <row r="972" ht="15.75" customHeight="1">
      <c r="B972" s="119"/>
    </row>
    <row r="973" ht="15.75" customHeight="1">
      <c r="B973" s="119"/>
    </row>
    <row r="974" ht="15.75" customHeight="1">
      <c r="B974" s="119"/>
    </row>
    <row r="975" ht="15.75" customHeight="1">
      <c r="B975" s="119"/>
    </row>
    <row r="976" ht="15.75" customHeight="1">
      <c r="B976" s="119"/>
    </row>
    <row r="977" ht="15.75" customHeight="1">
      <c r="B977" s="119"/>
    </row>
    <row r="978" ht="15.75" customHeight="1">
      <c r="B978" s="119"/>
    </row>
    <row r="979" ht="15.75" customHeight="1">
      <c r="B979" s="119"/>
    </row>
    <row r="980" ht="15.75" customHeight="1">
      <c r="B980" s="119"/>
    </row>
    <row r="981" ht="15.75" customHeight="1">
      <c r="B981" s="119"/>
    </row>
    <row r="982" ht="15.75" customHeight="1">
      <c r="B982" s="119"/>
    </row>
    <row r="983" ht="15.75" customHeight="1">
      <c r="B983" s="119"/>
    </row>
    <row r="984" ht="15.75" customHeight="1">
      <c r="B984" s="119"/>
    </row>
    <row r="985" ht="15.75" customHeight="1">
      <c r="B985" s="119"/>
    </row>
    <row r="986" ht="15.75" customHeight="1">
      <c r="B986" s="119"/>
    </row>
    <row r="987" ht="15.75" customHeight="1">
      <c r="B987" s="119"/>
    </row>
    <row r="988" ht="15.75" customHeight="1">
      <c r="B988" s="119"/>
    </row>
    <row r="989" ht="15.75" customHeight="1">
      <c r="B989" s="119"/>
    </row>
    <row r="990" ht="15.75" customHeight="1">
      <c r="B990" s="119"/>
    </row>
    <row r="991" ht="15.75" customHeight="1">
      <c r="B991" s="119"/>
    </row>
    <row r="992" ht="15.75" customHeight="1">
      <c r="B992" s="119"/>
    </row>
    <row r="993" ht="15.75" customHeight="1">
      <c r="B993" s="119"/>
    </row>
    <row r="994" ht="15.75" customHeight="1">
      <c r="B994" s="119"/>
    </row>
    <row r="995" ht="15.75" customHeight="1">
      <c r="B995" s="119"/>
    </row>
    <row r="996" ht="15.75" customHeight="1">
      <c r="B996" s="119"/>
    </row>
    <row r="997" ht="15.75" customHeight="1">
      <c r="B997" s="119"/>
    </row>
    <row r="998" ht="15.75" customHeight="1">
      <c r="B998" s="119"/>
    </row>
    <row r="999" ht="15.75" customHeight="1">
      <c r="B999" s="119"/>
    </row>
    <row r="1000" ht="15.75" customHeight="1">
      <c r="B1000" s="119"/>
    </row>
    <row r="1001" ht="15.75" customHeight="1">
      <c r="B1001" s="119"/>
    </row>
    <row r="1002" ht="15.75" customHeight="1">
      <c r="B1002" s="119"/>
    </row>
    <row r="1003" ht="15.75" customHeight="1">
      <c r="B1003" s="119"/>
    </row>
    <row r="1004" ht="15.75" customHeight="1">
      <c r="B1004" s="119"/>
    </row>
    <row r="1005" ht="15.75" customHeight="1">
      <c r="B1005" s="119"/>
    </row>
    <row r="1006" ht="15.75" customHeight="1">
      <c r="B1006" s="119"/>
    </row>
    <row r="1007" ht="15.75" customHeight="1">
      <c r="B1007" s="119"/>
    </row>
    <row r="1008" ht="15.75" customHeight="1">
      <c r="B1008" s="119"/>
    </row>
    <row r="1009" ht="15.75" customHeight="1">
      <c r="B1009" s="119"/>
    </row>
    <row r="1010" ht="15.75" customHeight="1">
      <c r="B1010" s="119"/>
    </row>
    <row r="1011" ht="15.75" customHeight="1">
      <c r="B1011" s="119"/>
    </row>
    <row r="1012" ht="15.75" customHeight="1">
      <c r="B1012" s="119"/>
    </row>
    <row r="1013" ht="15.75" customHeight="1">
      <c r="B1013" s="119"/>
    </row>
    <row r="1014" ht="15.75" customHeight="1">
      <c r="B1014" s="119"/>
    </row>
    <row r="1015" ht="15.75" customHeight="1">
      <c r="B1015" s="119"/>
    </row>
  </sheetData>
  <mergeCells count="7">
    <mergeCell ref="A1:B1"/>
    <mergeCell ref="C2:D2"/>
    <mergeCell ref="A3:D3"/>
    <mergeCell ref="A7:D7"/>
    <mergeCell ref="A13:D13"/>
    <mergeCell ref="A25:D25"/>
    <mergeCell ref="A36:D36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4.38"/>
    <col customWidth="1" min="2" max="2" width="40.0"/>
    <col customWidth="1" min="3" max="3" width="29.0"/>
  </cols>
  <sheetData>
    <row r="1">
      <c r="A1" s="123" t="s">
        <v>72</v>
      </c>
      <c r="B1" s="123"/>
      <c r="C1" s="123"/>
    </row>
    <row r="2">
      <c r="A2" s="124"/>
    </row>
    <row r="3">
      <c r="A3" s="125" t="s">
        <v>73</v>
      </c>
      <c r="B3" s="75"/>
      <c r="C3" s="76"/>
    </row>
    <row r="4">
      <c r="A4" s="126" t="s">
        <v>74</v>
      </c>
      <c r="B4" s="76"/>
      <c r="C4" s="127">
        <v>200.0</v>
      </c>
    </row>
    <row r="5">
      <c r="A5" s="125" t="s">
        <v>75</v>
      </c>
      <c r="B5" s="76"/>
      <c r="C5" s="128"/>
    </row>
    <row r="6">
      <c r="A6" s="126" t="s">
        <v>76</v>
      </c>
      <c r="B6" s="76"/>
      <c r="C6" s="127">
        <v>233.2</v>
      </c>
    </row>
    <row r="7">
      <c r="A7" s="125" t="s">
        <v>77</v>
      </c>
      <c r="B7" s="76"/>
      <c r="C7" s="129">
        <v>233.2</v>
      </c>
    </row>
    <row r="8">
      <c r="A8" s="125" t="s">
        <v>78</v>
      </c>
      <c r="B8" s="76"/>
      <c r="C8" s="127"/>
    </row>
    <row r="9">
      <c r="A9" s="126" t="s">
        <v>28</v>
      </c>
      <c r="B9" s="76"/>
      <c r="C9" s="127">
        <v>424.21</v>
      </c>
    </row>
    <row r="10">
      <c r="A10" s="126" t="s">
        <v>26</v>
      </c>
      <c r="B10" s="76"/>
      <c r="C10" s="127">
        <v>532.24</v>
      </c>
    </row>
    <row r="11">
      <c r="A11" s="125" t="s">
        <v>79</v>
      </c>
      <c r="B11" s="75"/>
      <c r="C11" s="129">
        <f>SUM(C9:C10)</f>
        <v>956.45</v>
      </c>
    </row>
    <row r="12">
      <c r="A12" s="125" t="s">
        <v>42</v>
      </c>
      <c r="B12" s="75"/>
      <c r="C12" s="130"/>
    </row>
    <row r="13">
      <c r="A13" s="125" t="s">
        <v>80</v>
      </c>
      <c r="B13" s="131"/>
      <c r="C13" s="129">
        <v>200.0</v>
      </c>
    </row>
    <row r="14">
      <c r="A14" s="130" t="s">
        <v>81</v>
      </c>
      <c r="B14" s="128"/>
      <c r="C14" s="129">
        <v>1189.65</v>
      </c>
    </row>
    <row r="15">
      <c r="A15" s="130" t="s">
        <v>82</v>
      </c>
      <c r="B15" s="128"/>
      <c r="C15" s="129">
        <v>-989.65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1">
    <mergeCell ref="A9:B9"/>
    <mergeCell ref="A10:B10"/>
    <mergeCell ref="A11:B11"/>
    <mergeCell ref="A12:B12"/>
    <mergeCell ref="A2:C2"/>
    <mergeCell ref="A3:C3"/>
    <mergeCell ref="A4:B4"/>
    <mergeCell ref="A5:B5"/>
    <mergeCell ref="A6:B6"/>
    <mergeCell ref="A7:B7"/>
    <mergeCell ref="A8:B8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13"/>
    <col customWidth="1" min="2" max="2" width="8.75"/>
    <col customWidth="1" min="3" max="3" width="12.0"/>
    <col customWidth="1" min="4" max="4" width="8.75"/>
    <col customWidth="1" min="5" max="5" width="20.38"/>
    <col customWidth="1" min="6" max="6" width="8.75"/>
    <col customWidth="1" min="7" max="7" width="19.25"/>
    <col customWidth="1" min="8" max="26" width="14.38"/>
  </cols>
  <sheetData>
    <row r="1">
      <c r="A1" s="132" t="s">
        <v>83</v>
      </c>
    </row>
    <row r="2" ht="14.25" customHeight="1">
      <c r="A2" s="133"/>
      <c r="B2" s="133"/>
      <c r="C2" s="133"/>
      <c r="D2" s="134" t="s">
        <v>84</v>
      </c>
      <c r="E2" s="60"/>
      <c r="F2" s="135" t="s">
        <v>85</v>
      </c>
    </row>
    <row r="3" ht="14.25" customHeight="1">
      <c r="A3" s="136">
        <v>84600.0</v>
      </c>
      <c r="B3" s="136" t="s">
        <v>86</v>
      </c>
      <c r="C3" s="136"/>
      <c r="D3" s="137">
        <v>85248.0</v>
      </c>
      <c r="E3" s="138" t="s">
        <v>57</v>
      </c>
      <c r="F3" s="139">
        <v>89510.0</v>
      </c>
      <c r="G3" s="140" t="s">
        <v>57</v>
      </c>
    </row>
    <row r="4" ht="14.25" customHeight="1">
      <c r="A4" s="141"/>
      <c r="B4" s="75"/>
      <c r="C4" s="76"/>
      <c r="D4" s="142"/>
      <c r="E4" s="76"/>
      <c r="F4" s="142"/>
      <c r="G4" s="76"/>
    </row>
    <row r="5" ht="14.25" customHeight="1">
      <c r="A5" s="143">
        <v>18000.0</v>
      </c>
      <c r="B5" s="143" t="s">
        <v>87</v>
      </c>
      <c r="C5" s="143"/>
      <c r="D5" s="144">
        <f t="shared" ref="D5:D11" si="1">A5*1.04</f>
        <v>18720</v>
      </c>
      <c r="E5" s="145" t="s">
        <v>87</v>
      </c>
      <c r="F5" s="146">
        <f t="shared" ref="F5:F11" si="2">D5*1.04</f>
        <v>19468.8</v>
      </c>
      <c r="G5" s="145" t="s">
        <v>87</v>
      </c>
    </row>
    <row r="6" ht="14.25" customHeight="1">
      <c r="A6" s="143">
        <v>1128.0</v>
      </c>
      <c r="B6" s="143" t="s">
        <v>61</v>
      </c>
      <c r="C6" s="143"/>
      <c r="D6" s="144">
        <f t="shared" si="1"/>
        <v>1173.12</v>
      </c>
      <c r="E6" s="145" t="s">
        <v>61</v>
      </c>
      <c r="F6" s="146">
        <f t="shared" si="2"/>
        <v>1220.0448</v>
      </c>
      <c r="G6" s="145" t="s">
        <v>61</v>
      </c>
    </row>
    <row r="7" ht="14.25" customHeight="1">
      <c r="A7" s="143">
        <v>10380.0</v>
      </c>
      <c r="B7" s="141" t="s">
        <v>62</v>
      </c>
      <c r="C7" s="76"/>
      <c r="D7" s="144">
        <f t="shared" si="1"/>
        <v>10795.2</v>
      </c>
      <c r="E7" s="145" t="s">
        <v>62</v>
      </c>
      <c r="F7" s="146">
        <f t="shared" si="2"/>
        <v>11227.008</v>
      </c>
      <c r="G7" s="145" t="s">
        <v>62</v>
      </c>
    </row>
    <row r="8" ht="14.25" customHeight="1">
      <c r="A8" s="143">
        <v>6140.0</v>
      </c>
      <c r="B8" s="141" t="s">
        <v>25</v>
      </c>
      <c r="C8" s="76"/>
      <c r="D8" s="144">
        <f t="shared" si="1"/>
        <v>6385.6</v>
      </c>
      <c r="E8" s="145" t="s">
        <v>25</v>
      </c>
      <c r="F8" s="146">
        <f t="shared" si="2"/>
        <v>6641.024</v>
      </c>
      <c r="G8" s="145" t="s">
        <v>25</v>
      </c>
    </row>
    <row r="9" ht="14.25" customHeight="1">
      <c r="A9" s="143">
        <v>15444.0</v>
      </c>
      <c r="B9" s="143" t="s">
        <v>65</v>
      </c>
      <c r="C9" s="143"/>
      <c r="D9" s="144">
        <f t="shared" si="1"/>
        <v>16061.76</v>
      </c>
      <c r="E9" s="145" t="s">
        <v>65</v>
      </c>
      <c r="F9" s="146">
        <f t="shared" si="2"/>
        <v>16704.2304</v>
      </c>
      <c r="G9" s="145" t="s">
        <v>65</v>
      </c>
    </row>
    <row r="10" ht="14.25" customHeight="1">
      <c r="A10" s="143">
        <f>14071+3600</f>
        <v>17671</v>
      </c>
      <c r="B10" s="141" t="s">
        <v>88</v>
      </c>
      <c r="C10" s="76"/>
      <c r="D10" s="144">
        <f t="shared" si="1"/>
        <v>18377.84</v>
      </c>
      <c r="E10" s="145" t="s">
        <v>60</v>
      </c>
      <c r="F10" s="146">
        <f t="shared" si="2"/>
        <v>19112.9536</v>
      </c>
      <c r="G10" s="145" t="s">
        <v>60</v>
      </c>
    </row>
    <row r="11" ht="14.25" customHeight="1">
      <c r="A11" s="147">
        <v>560.0</v>
      </c>
      <c r="B11" s="147" t="s">
        <v>63</v>
      </c>
      <c r="C11" s="147"/>
      <c r="D11" s="148">
        <f t="shared" si="1"/>
        <v>582.4</v>
      </c>
      <c r="E11" s="149" t="s">
        <v>63</v>
      </c>
      <c r="F11" s="150">
        <f t="shared" si="2"/>
        <v>605.696</v>
      </c>
      <c r="G11" s="149" t="s">
        <v>63</v>
      </c>
    </row>
    <row r="12" ht="14.25" customHeight="1">
      <c r="A12" s="151"/>
      <c r="B12" s="151"/>
      <c r="C12" s="151"/>
      <c r="D12" s="151"/>
      <c r="E12" s="151"/>
      <c r="F12" s="151"/>
      <c r="G12" s="151"/>
    </row>
    <row r="13" ht="14.25" customHeight="1">
      <c r="A13" s="152">
        <f>SUM(A5:A11)</f>
        <v>69323</v>
      </c>
      <c r="B13" s="136" t="s">
        <v>64</v>
      </c>
      <c r="C13" s="136"/>
      <c r="D13" s="144">
        <f>SUM(D5:D11)</f>
        <v>72095.92</v>
      </c>
      <c r="E13" s="145" t="s">
        <v>64</v>
      </c>
      <c r="F13" s="146">
        <f>SUM(F5:F11)</f>
        <v>74979.7568</v>
      </c>
      <c r="G13" s="145" t="s">
        <v>64</v>
      </c>
    </row>
    <row r="14" ht="14.25" customHeight="1">
      <c r="A14" s="153">
        <f>A3-A13</f>
        <v>15277</v>
      </c>
      <c r="B14" s="154" t="s">
        <v>51</v>
      </c>
      <c r="C14" s="154"/>
      <c r="D14" s="155">
        <f>D3-D13</f>
        <v>13152.08</v>
      </c>
      <c r="E14" s="156" t="s">
        <v>67</v>
      </c>
      <c r="F14" s="157">
        <f>F3-F13</f>
        <v>14530.2432</v>
      </c>
      <c r="G14" s="156" t="s">
        <v>67</v>
      </c>
    </row>
    <row r="15" ht="14.25" customHeight="1">
      <c r="A15" s="158"/>
      <c r="B15" s="158"/>
      <c r="C15" s="158"/>
      <c r="D15" s="158"/>
      <c r="E15" s="158"/>
      <c r="F15" s="158"/>
      <c r="G15" s="158"/>
    </row>
    <row r="16" ht="14.25" customHeight="1">
      <c r="A16" s="158"/>
      <c r="B16" s="158"/>
      <c r="C16" s="158"/>
      <c r="D16" s="158"/>
      <c r="E16" s="158"/>
      <c r="F16" s="158"/>
      <c r="G16" s="158"/>
    </row>
    <row r="17" ht="14.25" customHeight="1">
      <c r="A17" s="159" t="s">
        <v>89</v>
      </c>
      <c r="B17" s="23"/>
      <c r="C17" s="24"/>
      <c r="D17" s="159" t="s">
        <v>90</v>
      </c>
      <c r="E17" s="24"/>
      <c r="F17" s="159" t="s">
        <v>91</v>
      </c>
      <c r="G17" s="24"/>
    </row>
    <row r="18" ht="14.25" customHeight="1">
      <c r="A18" s="160">
        <v>93986.0</v>
      </c>
      <c r="B18" s="161" t="s">
        <v>57</v>
      </c>
      <c r="C18" s="162"/>
      <c r="D18" s="160">
        <v>98685.0</v>
      </c>
      <c r="E18" s="163" t="s">
        <v>57</v>
      </c>
      <c r="F18" s="164">
        <v>108554.0</v>
      </c>
      <c r="G18" s="163" t="s">
        <v>57</v>
      </c>
    </row>
    <row r="19" ht="14.25" customHeight="1">
      <c r="A19" s="165"/>
      <c r="B19" s="75"/>
      <c r="C19" s="166"/>
      <c r="D19" s="165"/>
      <c r="E19" s="166"/>
      <c r="F19" s="167"/>
      <c r="G19" s="166"/>
    </row>
    <row r="20" ht="14.25" customHeight="1">
      <c r="A20" s="168">
        <f t="shared" ref="A20:A26" si="3">F5*1.04</f>
        <v>20247.552</v>
      </c>
      <c r="B20" s="142" t="s">
        <v>87</v>
      </c>
      <c r="C20" s="166"/>
      <c r="D20" s="169">
        <f t="shared" ref="D20:D26" si="4">A20*1.04</f>
        <v>21057.45408</v>
      </c>
      <c r="E20" s="145" t="s">
        <v>87</v>
      </c>
      <c r="F20" s="146">
        <f t="shared" ref="F20:F26" si="5">D20*1.04</f>
        <v>21899.75224</v>
      </c>
      <c r="G20" s="145" t="s">
        <v>87</v>
      </c>
    </row>
    <row r="21" ht="14.25" customHeight="1">
      <c r="A21" s="168">
        <f t="shared" si="3"/>
        <v>1268.846592</v>
      </c>
      <c r="B21" s="142" t="s">
        <v>61</v>
      </c>
      <c r="C21" s="166"/>
      <c r="D21" s="169">
        <f t="shared" si="4"/>
        <v>1319.600456</v>
      </c>
      <c r="E21" s="145" t="s">
        <v>61</v>
      </c>
      <c r="F21" s="146">
        <f t="shared" si="5"/>
        <v>1372.384474</v>
      </c>
      <c r="G21" s="145" t="s">
        <v>61</v>
      </c>
    </row>
    <row r="22" ht="14.25" customHeight="1">
      <c r="A22" s="168">
        <f t="shared" si="3"/>
        <v>11676.08832</v>
      </c>
      <c r="B22" s="142" t="s">
        <v>62</v>
      </c>
      <c r="C22" s="166"/>
      <c r="D22" s="169">
        <f t="shared" si="4"/>
        <v>12143.13185</v>
      </c>
      <c r="E22" s="145" t="s">
        <v>62</v>
      </c>
      <c r="F22" s="146">
        <f t="shared" si="5"/>
        <v>12628.85713</v>
      </c>
      <c r="G22" s="145" t="s">
        <v>62</v>
      </c>
    </row>
    <row r="23" ht="14.25" customHeight="1">
      <c r="A23" s="168">
        <f t="shared" si="3"/>
        <v>6906.66496</v>
      </c>
      <c r="B23" s="142" t="s">
        <v>25</v>
      </c>
      <c r="C23" s="166"/>
      <c r="D23" s="169">
        <f t="shared" si="4"/>
        <v>7182.931558</v>
      </c>
      <c r="E23" s="145" t="s">
        <v>25</v>
      </c>
      <c r="F23" s="146">
        <f t="shared" si="5"/>
        <v>7470.248821</v>
      </c>
      <c r="G23" s="145" t="s">
        <v>25</v>
      </c>
    </row>
    <row r="24" ht="14.25" customHeight="1">
      <c r="A24" s="168">
        <f t="shared" si="3"/>
        <v>17372.39962</v>
      </c>
      <c r="B24" s="142" t="s">
        <v>65</v>
      </c>
      <c r="C24" s="166"/>
      <c r="D24" s="169">
        <f t="shared" si="4"/>
        <v>18067.2956</v>
      </c>
      <c r="E24" s="145" t="s">
        <v>65</v>
      </c>
      <c r="F24" s="146">
        <f t="shared" si="5"/>
        <v>18789.98742</v>
      </c>
      <c r="G24" s="145" t="s">
        <v>65</v>
      </c>
    </row>
    <row r="25" ht="14.25" customHeight="1">
      <c r="A25" s="168">
        <f t="shared" si="3"/>
        <v>19877.47174</v>
      </c>
      <c r="B25" s="142" t="s">
        <v>60</v>
      </c>
      <c r="C25" s="166"/>
      <c r="D25" s="169">
        <f t="shared" si="4"/>
        <v>20672.57061</v>
      </c>
      <c r="E25" s="145" t="s">
        <v>60</v>
      </c>
      <c r="F25" s="146">
        <f t="shared" si="5"/>
        <v>21499.47344</v>
      </c>
      <c r="G25" s="145" t="s">
        <v>60</v>
      </c>
    </row>
    <row r="26" ht="14.25" customHeight="1">
      <c r="A26" s="168">
        <f t="shared" si="3"/>
        <v>629.92384</v>
      </c>
      <c r="B26" s="142" t="s">
        <v>63</v>
      </c>
      <c r="C26" s="166"/>
      <c r="D26" s="170">
        <f t="shared" si="4"/>
        <v>655.1207936</v>
      </c>
      <c r="E26" s="149" t="s">
        <v>63</v>
      </c>
      <c r="F26" s="150">
        <f t="shared" si="5"/>
        <v>681.3256253</v>
      </c>
      <c r="G26" s="149" t="s">
        <v>63</v>
      </c>
    </row>
    <row r="27" ht="14.25" customHeight="1">
      <c r="A27" s="171"/>
      <c r="B27" s="172"/>
      <c r="C27" s="166"/>
      <c r="D27" s="173"/>
      <c r="E27" s="174"/>
      <c r="F27" s="151"/>
      <c r="G27" s="174"/>
    </row>
    <row r="28" ht="14.25" customHeight="1">
      <c r="A28" s="168">
        <f>SUM(A20:A26)</f>
        <v>77978.94707</v>
      </c>
      <c r="B28" s="142" t="s">
        <v>64</v>
      </c>
      <c r="C28" s="166"/>
      <c r="D28" s="169">
        <f>SUM(D20:D26)</f>
        <v>81098.10495</v>
      </c>
      <c r="E28" s="145" t="s">
        <v>64</v>
      </c>
      <c r="F28" s="146">
        <f>SUM(F20:F26)</f>
        <v>84342.02915</v>
      </c>
      <c r="G28" s="145" t="s">
        <v>64</v>
      </c>
    </row>
    <row r="29" ht="14.25" customHeight="1">
      <c r="A29" s="175">
        <f>A18-A28</f>
        <v>16007.05293</v>
      </c>
      <c r="B29" s="176" t="s">
        <v>67</v>
      </c>
      <c r="C29" s="61"/>
      <c r="D29" s="175">
        <f>D18-D28</f>
        <v>17586.89505</v>
      </c>
      <c r="E29" s="156" t="s">
        <v>67</v>
      </c>
      <c r="F29" s="157">
        <f>F18-F28</f>
        <v>24211.97085</v>
      </c>
      <c r="G29" s="156" t="s">
        <v>67</v>
      </c>
    </row>
    <row r="30" ht="14.25" customHeight="1">
      <c r="A30" s="158"/>
      <c r="B30" s="158"/>
      <c r="C30" s="158"/>
      <c r="D30" s="158"/>
      <c r="E30" s="158"/>
      <c r="F30" s="158"/>
      <c r="G30" s="158"/>
    </row>
    <row r="31" ht="14.25" customHeight="1">
      <c r="A31" s="177">
        <v>3725595.0</v>
      </c>
      <c r="B31" s="178" t="s">
        <v>92</v>
      </c>
      <c r="C31" s="158"/>
      <c r="D31" s="158"/>
      <c r="E31" s="158"/>
      <c r="F31" s="158"/>
      <c r="G31" s="158"/>
    </row>
    <row r="32" ht="14.25" customHeight="1">
      <c r="A32" s="179">
        <f>A31/50</f>
        <v>74511.9</v>
      </c>
      <c r="B32" s="178" t="s">
        <v>93</v>
      </c>
      <c r="C32" s="158"/>
      <c r="D32" s="158"/>
      <c r="E32" s="158"/>
      <c r="F32" s="158"/>
      <c r="G32" s="158"/>
    </row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A1:G1"/>
    <mergeCell ref="D2:E2"/>
    <mergeCell ref="F2:G2"/>
    <mergeCell ref="A4:C4"/>
    <mergeCell ref="D4:E4"/>
    <mergeCell ref="F4:G4"/>
    <mergeCell ref="B7:C7"/>
    <mergeCell ref="D19:E19"/>
    <mergeCell ref="F19:G19"/>
    <mergeCell ref="B8:C8"/>
    <mergeCell ref="B10:C10"/>
    <mergeCell ref="A17:C17"/>
    <mergeCell ref="D17:E17"/>
    <mergeCell ref="F17:G17"/>
    <mergeCell ref="B18:C18"/>
    <mergeCell ref="A19:C19"/>
    <mergeCell ref="B27:C27"/>
    <mergeCell ref="B28:C28"/>
    <mergeCell ref="B29:C29"/>
    <mergeCell ref="B20:C20"/>
    <mergeCell ref="B21:C21"/>
    <mergeCell ref="B22:C22"/>
    <mergeCell ref="B23:C23"/>
    <mergeCell ref="B24:C24"/>
    <mergeCell ref="B25:C25"/>
    <mergeCell ref="B26:C26"/>
  </mergeCells>
  <printOptions/>
  <pageMargins bottom="0.75" footer="0.0" header="0.0" left="0.7" right="0.7" top="0.75"/>
  <pageSetup paperSize="3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7.38"/>
    <col customWidth="1" min="2" max="2" width="12.0"/>
    <col customWidth="1" min="3" max="4" width="10.38"/>
    <col customWidth="1" min="5" max="9" width="13.75"/>
    <col customWidth="1" min="10" max="10" width="12.88"/>
    <col customWidth="1" min="11" max="11" width="8.75"/>
    <col customWidth="1" min="12" max="26" width="14.38"/>
  </cols>
  <sheetData>
    <row r="1" ht="14.25" customHeight="1">
      <c r="A1" s="180" t="s">
        <v>94</v>
      </c>
    </row>
    <row r="2" ht="14.25" customHeight="1"/>
    <row r="3" ht="14.25" customHeight="1">
      <c r="A3" s="181"/>
      <c r="B3" s="181"/>
      <c r="C3" s="181"/>
      <c r="D3" s="181"/>
      <c r="E3" s="181"/>
      <c r="F3" s="181"/>
      <c r="G3" s="181"/>
      <c r="H3" s="44" t="s">
        <v>95</v>
      </c>
      <c r="I3" s="182">
        <v>0.05</v>
      </c>
    </row>
    <row r="4" ht="14.25" customHeight="1">
      <c r="A4" s="183"/>
      <c r="B4" s="184" t="s">
        <v>1</v>
      </c>
      <c r="C4" s="184" t="s">
        <v>1</v>
      </c>
      <c r="D4" s="184" t="s">
        <v>1</v>
      </c>
      <c r="E4" s="184" t="s">
        <v>1</v>
      </c>
      <c r="F4" s="184" t="s">
        <v>2</v>
      </c>
      <c r="G4" s="184" t="s">
        <v>96</v>
      </c>
      <c r="H4" s="184" t="s">
        <v>96</v>
      </c>
      <c r="I4" s="184" t="s">
        <v>96</v>
      </c>
      <c r="J4" s="185" t="s">
        <v>96</v>
      </c>
    </row>
    <row r="5" ht="14.25" customHeight="1">
      <c r="A5" s="6" t="s">
        <v>97</v>
      </c>
      <c r="B5" s="186" t="s">
        <v>98</v>
      </c>
      <c r="C5" s="187" t="s">
        <v>99</v>
      </c>
      <c r="D5" s="187" t="s">
        <v>100</v>
      </c>
      <c r="E5" s="187" t="s">
        <v>101</v>
      </c>
      <c r="F5" s="187" t="s">
        <v>3</v>
      </c>
      <c r="G5" s="187" t="s">
        <v>102</v>
      </c>
      <c r="H5" s="188" t="s">
        <v>103</v>
      </c>
      <c r="I5" s="189" t="s">
        <v>104</v>
      </c>
      <c r="J5" s="190" t="s">
        <v>105</v>
      </c>
    </row>
    <row r="6" ht="14.25" customHeight="1">
      <c r="A6" s="16" t="s">
        <v>106</v>
      </c>
      <c r="B6" s="191" t="s">
        <v>107</v>
      </c>
      <c r="C6" s="191" t="s">
        <v>107</v>
      </c>
      <c r="D6" s="191" t="s">
        <v>107</v>
      </c>
      <c r="E6" s="192" t="s">
        <v>108</v>
      </c>
      <c r="F6" s="192"/>
      <c r="G6" s="192"/>
      <c r="H6" s="192"/>
      <c r="I6" s="193"/>
      <c r="J6" s="194"/>
    </row>
    <row r="7" ht="14.25" customHeight="1">
      <c r="A7" s="39" t="s">
        <v>6</v>
      </c>
      <c r="B7" s="195">
        <v>114760.0</v>
      </c>
      <c r="C7" s="195">
        <v>114535.0</v>
      </c>
      <c r="D7" s="195">
        <v>113361.0</v>
      </c>
      <c r="E7" s="26"/>
      <c r="F7" s="26"/>
      <c r="G7" s="26"/>
      <c r="H7" s="26"/>
      <c r="I7" s="196"/>
      <c r="J7" s="46"/>
    </row>
    <row r="8" ht="14.25" customHeight="1">
      <c r="A8" s="197" t="s">
        <v>109</v>
      </c>
      <c r="B8" s="198">
        <v>114760.0</v>
      </c>
      <c r="C8" s="198">
        <v>114535.0</v>
      </c>
      <c r="D8" s="198">
        <v>113361.0</v>
      </c>
      <c r="E8" s="27"/>
      <c r="F8" s="199">
        <v>169632.38</v>
      </c>
      <c r="G8" s="199">
        <v>177627.8</v>
      </c>
      <c r="H8" s="199">
        <v>186003.55</v>
      </c>
      <c r="I8" s="200">
        <v>194777.85</v>
      </c>
      <c r="J8" s="37">
        <v>209982.48</v>
      </c>
    </row>
    <row r="9" ht="14.25" customHeight="1">
      <c r="A9" s="201" t="s">
        <v>16</v>
      </c>
      <c r="B9" s="202"/>
      <c r="C9" s="203"/>
      <c r="D9" s="204"/>
      <c r="E9" s="205"/>
      <c r="F9" s="30"/>
      <c r="G9" s="30"/>
      <c r="H9" s="30"/>
      <c r="I9" s="206"/>
      <c r="J9" s="207"/>
    </row>
    <row r="10" ht="14.25" customHeight="1">
      <c r="A10" s="208" t="s">
        <v>110</v>
      </c>
      <c r="B10" s="209">
        <v>48420.0</v>
      </c>
      <c r="C10" s="209">
        <v>73649.0</v>
      </c>
      <c r="D10" s="209">
        <v>58278.0</v>
      </c>
      <c r="E10" s="210"/>
      <c r="F10" s="210">
        <v>90096.0</v>
      </c>
      <c r="G10" s="210">
        <v>94601.0</v>
      </c>
      <c r="H10" s="210">
        <v>99330.8</v>
      </c>
      <c r="I10" s="211">
        <v>104297.4</v>
      </c>
      <c r="J10" s="63">
        <v>109512.3</v>
      </c>
      <c r="K10" s="212"/>
    </row>
    <row r="11" ht="14.25" customHeight="1">
      <c r="A11" s="213" t="s">
        <v>19</v>
      </c>
      <c r="B11" s="214">
        <v>6042.0</v>
      </c>
      <c r="C11" s="214"/>
      <c r="D11" s="214"/>
      <c r="E11" s="40"/>
      <c r="F11" s="18">
        <v>500.0</v>
      </c>
      <c r="G11" s="18">
        <v>525.0</v>
      </c>
      <c r="H11" s="18">
        <v>551.25</v>
      </c>
      <c r="I11" s="215">
        <v>578.81</v>
      </c>
      <c r="J11" s="17">
        <v>607.75</v>
      </c>
      <c r="K11" s="212"/>
    </row>
    <row r="12" ht="14.25" customHeight="1">
      <c r="A12" s="39" t="s">
        <v>26</v>
      </c>
      <c r="B12" s="216">
        <v>5617.0</v>
      </c>
      <c r="C12" s="216">
        <v>2481.0</v>
      </c>
      <c r="D12" s="217">
        <v>1611.0</v>
      </c>
      <c r="E12" s="38"/>
      <c r="F12" s="45">
        <v>1104.0</v>
      </c>
      <c r="G12" s="218">
        <v>1159.2</v>
      </c>
      <c r="H12" s="218">
        <v>1217.16</v>
      </c>
      <c r="I12" s="219">
        <v>1278.02</v>
      </c>
      <c r="J12" s="38">
        <v>1341.92</v>
      </c>
      <c r="K12" s="212"/>
    </row>
    <row r="13" ht="14.25" customHeight="1">
      <c r="A13" s="39" t="s">
        <v>25</v>
      </c>
      <c r="B13" s="216">
        <v>4421.0</v>
      </c>
      <c r="C13" s="220">
        <v>3483.0</v>
      </c>
      <c r="D13" s="220">
        <v>2411.0</v>
      </c>
      <c r="E13" s="38"/>
      <c r="F13" s="38">
        <v>3800.0</v>
      </c>
      <c r="G13" s="38">
        <v>3990.0</v>
      </c>
      <c r="H13" s="38">
        <v>4189.5</v>
      </c>
      <c r="I13" s="221">
        <v>4398.98</v>
      </c>
      <c r="J13" s="38">
        <v>4618.92</v>
      </c>
      <c r="K13" s="212"/>
    </row>
    <row r="14" ht="14.25" customHeight="1">
      <c r="A14" s="39" t="s">
        <v>111</v>
      </c>
      <c r="B14" s="216"/>
      <c r="C14" s="216">
        <v>588.0</v>
      </c>
      <c r="D14" s="217">
        <v>673.0</v>
      </c>
      <c r="E14" s="38"/>
      <c r="F14" s="38"/>
      <c r="G14" s="38" t="s">
        <v>112</v>
      </c>
      <c r="H14" s="38" t="s">
        <v>112</v>
      </c>
      <c r="I14" s="221" t="s">
        <v>112</v>
      </c>
      <c r="J14" s="38" t="s">
        <v>112</v>
      </c>
    </row>
    <row r="15" ht="14.25" customHeight="1">
      <c r="A15" s="39" t="s">
        <v>113</v>
      </c>
      <c r="B15" s="216"/>
      <c r="C15" s="216">
        <v>520.0</v>
      </c>
      <c r="D15" s="217">
        <v>282.0</v>
      </c>
      <c r="E15" s="38"/>
      <c r="F15" s="38"/>
      <c r="G15" s="38" t="s">
        <v>112</v>
      </c>
      <c r="H15" s="38" t="s">
        <v>112</v>
      </c>
      <c r="I15" s="221" t="s">
        <v>112</v>
      </c>
      <c r="J15" s="38" t="s">
        <v>112</v>
      </c>
    </row>
    <row r="16" ht="14.25" customHeight="1">
      <c r="A16" s="39" t="s">
        <v>34</v>
      </c>
      <c r="B16" s="220"/>
      <c r="C16" s="216">
        <v>1017.0</v>
      </c>
      <c r="D16" s="217">
        <v>906.0</v>
      </c>
      <c r="E16" s="38"/>
      <c r="F16" s="38">
        <v>1200.0</v>
      </c>
      <c r="G16" s="38">
        <v>1260.0</v>
      </c>
      <c r="H16" s="38">
        <v>1323.0</v>
      </c>
      <c r="I16" s="221">
        <v>1389.15</v>
      </c>
      <c r="J16" s="38">
        <v>1458.61</v>
      </c>
      <c r="K16" s="212"/>
    </row>
    <row r="17" ht="14.25" customHeight="1">
      <c r="A17" s="39" t="s">
        <v>27</v>
      </c>
      <c r="B17" s="220"/>
      <c r="C17" s="222">
        <v>10347.0</v>
      </c>
      <c r="D17" s="217">
        <v>9778.0</v>
      </c>
      <c r="E17" s="38"/>
      <c r="F17" s="38">
        <v>6600.0</v>
      </c>
      <c r="G17" s="38">
        <v>6930.0</v>
      </c>
      <c r="H17" s="38">
        <v>7276.5</v>
      </c>
      <c r="I17" s="221">
        <v>7640.33</v>
      </c>
      <c r="J17" s="38">
        <v>8022.34</v>
      </c>
      <c r="K17" s="212"/>
    </row>
    <row r="18" ht="14.25" customHeight="1">
      <c r="A18" s="39" t="s">
        <v>114</v>
      </c>
      <c r="B18" s="220">
        <v>14565.0</v>
      </c>
      <c r="C18" s="216">
        <v>4519.0</v>
      </c>
      <c r="D18" s="217">
        <v>5853.0</v>
      </c>
      <c r="E18" s="38"/>
      <c r="F18" s="38">
        <v>15565.0</v>
      </c>
      <c r="G18" s="38">
        <v>16343.25</v>
      </c>
      <c r="H18" s="38">
        <v>17160.41</v>
      </c>
      <c r="I18" s="221">
        <v>18018.43</v>
      </c>
      <c r="J18" s="38">
        <v>18919.35</v>
      </c>
      <c r="K18" s="212"/>
    </row>
    <row r="19" ht="14.25" customHeight="1">
      <c r="A19" s="39" t="s">
        <v>28</v>
      </c>
      <c r="B19" s="220"/>
      <c r="C19" s="216">
        <v>1402.0</v>
      </c>
      <c r="D19" s="217">
        <v>860.0</v>
      </c>
      <c r="E19" s="38"/>
      <c r="F19" s="38">
        <v>145.27</v>
      </c>
      <c r="G19" s="38">
        <v>152.53</v>
      </c>
      <c r="H19" s="38">
        <v>160.16</v>
      </c>
      <c r="I19" s="221">
        <v>168.17</v>
      </c>
      <c r="J19" s="38">
        <v>176.58</v>
      </c>
      <c r="K19" s="212"/>
    </row>
    <row r="20" ht="14.25" customHeight="1">
      <c r="A20" s="39" t="s">
        <v>38</v>
      </c>
      <c r="B20" s="216">
        <v>4596.0</v>
      </c>
      <c r="C20" s="216">
        <v>6199.0</v>
      </c>
      <c r="D20" s="217"/>
      <c r="E20" s="38"/>
      <c r="F20" s="38">
        <v>15200.0</v>
      </c>
      <c r="G20" s="38">
        <v>15960.0</v>
      </c>
      <c r="H20" s="38">
        <v>16758.0</v>
      </c>
      <c r="I20" s="221">
        <v>17595.9</v>
      </c>
      <c r="J20" s="38">
        <v>18475.7</v>
      </c>
      <c r="K20" s="212"/>
    </row>
    <row r="21" ht="14.25" customHeight="1">
      <c r="A21" s="39" t="s">
        <v>115</v>
      </c>
      <c r="B21" s="220">
        <v>1159.0</v>
      </c>
      <c r="C21" s="216">
        <v>773.0</v>
      </c>
      <c r="D21" s="217">
        <v>693.0</v>
      </c>
      <c r="E21" s="38"/>
      <c r="F21" s="38"/>
      <c r="G21" s="38" t="s">
        <v>112</v>
      </c>
      <c r="H21" s="38" t="s">
        <v>112</v>
      </c>
      <c r="I21" s="221" t="s">
        <v>112</v>
      </c>
      <c r="J21" s="38" t="s">
        <v>112</v>
      </c>
    </row>
    <row r="22" ht="14.25" customHeight="1">
      <c r="A22" s="39" t="s">
        <v>116</v>
      </c>
      <c r="B22" s="216"/>
      <c r="C22" s="216">
        <v>202.0</v>
      </c>
      <c r="D22" s="220">
        <v>128.0</v>
      </c>
      <c r="E22" s="38"/>
      <c r="F22" s="38"/>
      <c r="G22" s="38" t="s">
        <v>112</v>
      </c>
      <c r="H22" s="38" t="s">
        <v>112</v>
      </c>
      <c r="I22" s="221" t="s">
        <v>112</v>
      </c>
      <c r="J22" s="38" t="s">
        <v>112</v>
      </c>
    </row>
    <row r="23" ht="14.25" customHeight="1">
      <c r="A23" s="39" t="s">
        <v>18</v>
      </c>
      <c r="B23" s="216">
        <v>3432.0</v>
      </c>
      <c r="C23" s="216">
        <v>-3280.0</v>
      </c>
      <c r="D23" s="217">
        <v>4226.0</v>
      </c>
      <c r="E23" s="38"/>
      <c r="F23" s="38">
        <v>9800.0</v>
      </c>
      <c r="G23" s="38">
        <v>10290.0</v>
      </c>
      <c r="H23" s="38">
        <v>10804.5</v>
      </c>
      <c r="I23" s="221">
        <v>11344.73</v>
      </c>
      <c r="J23" s="38">
        <v>11911.96</v>
      </c>
      <c r="K23" s="212"/>
    </row>
    <row r="24" ht="14.25" customHeight="1">
      <c r="A24" s="39" t="s">
        <v>117</v>
      </c>
      <c r="B24" s="220"/>
      <c r="C24" s="216">
        <v>2389.0</v>
      </c>
      <c r="D24" s="217">
        <v>1179.0</v>
      </c>
      <c r="E24" s="38"/>
      <c r="F24" s="38" t="s">
        <v>112</v>
      </c>
      <c r="G24" s="38" t="s">
        <v>112</v>
      </c>
      <c r="H24" s="38" t="s">
        <v>112</v>
      </c>
      <c r="I24" s="221" t="s">
        <v>112</v>
      </c>
      <c r="J24" s="38" t="s">
        <v>112</v>
      </c>
    </row>
    <row r="25" ht="14.25" customHeight="1">
      <c r="A25" s="39" t="s">
        <v>29</v>
      </c>
      <c r="B25" s="216"/>
      <c r="C25" s="216">
        <v>751.0</v>
      </c>
      <c r="D25" s="217">
        <v>253.0</v>
      </c>
      <c r="E25" s="38"/>
      <c r="F25" s="38">
        <v>1080.0</v>
      </c>
      <c r="G25" s="38">
        <v>1134.0</v>
      </c>
      <c r="H25" s="38">
        <v>1190.7</v>
      </c>
      <c r="I25" s="221">
        <v>1250.24</v>
      </c>
      <c r="J25" s="38">
        <v>1312.75</v>
      </c>
      <c r="K25" s="212"/>
    </row>
    <row r="26" ht="14.25" customHeight="1">
      <c r="A26" s="39" t="s">
        <v>118</v>
      </c>
      <c r="B26" s="220">
        <v>6204.0</v>
      </c>
      <c r="C26" s="216">
        <v>2787.0</v>
      </c>
      <c r="D26" s="217">
        <v>2851.0</v>
      </c>
      <c r="E26" s="38"/>
      <c r="F26" s="38">
        <v>700.0</v>
      </c>
      <c r="G26" s="38">
        <v>735.0</v>
      </c>
      <c r="H26" s="38">
        <v>771.75</v>
      </c>
      <c r="I26" s="221">
        <v>810.34</v>
      </c>
      <c r="J26" s="38">
        <v>850.85</v>
      </c>
      <c r="K26" s="212"/>
    </row>
    <row r="27" ht="14.25" customHeight="1">
      <c r="A27" s="39" t="s">
        <v>119</v>
      </c>
      <c r="B27" s="220"/>
      <c r="C27" s="216">
        <v>1283.0</v>
      </c>
      <c r="D27" s="217">
        <v>568.0</v>
      </c>
      <c r="E27" s="38"/>
      <c r="F27" s="38">
        <v>642.0</v>
      </c>
      <c r="G27" s="38">
        <v>674.1</v>
      </c>
      <c r="H27" s="38">
        <v>707.81</v>
      </c>
      <c r="I27" s="221">
        <v>743.2</v>
      </c>
      <c r="J27" s="38">
        <v>780.36</v>
      </c>
      <c r="K27" s="212"/>
    </row>
    <row r="28" ht="14.25" customHeight="1">
      <c r="A28" s="39" t="s">
        <v>120</v>
      </c>
      <c r="B28" s="216"/>
      <c r="C28" s="216">
        <v>260.0</v>
      </c>
      <c r="D28" s="217">
        <v>854.0</v>
      </c>
      <c r="E28" s="38"/>
      <c r="F28" s="38"/>
      <c r="G28" s="38" t="s">
        <v>112</v>
      </c>
      <c r="H28" s="38" t="s">
        <v>112</v>
      </c>
      <c r="I28" s="221" t="s">
        <v>112</v>
      </c>
      <c r="J28" s="38" t="s">
        <v>112</v>
      </c>
    </row>
    <row r="29" ht="14.25" customHeight="1">
      <c r="A29" s="39" t="s">
        <v>40</v>
      </c>
      <c r="B29" s="220"/>
      <c r="C29" s="216">
        <v>393.0</v>
      </c>
      <c r="D29" s="217">
        <v>530.0</v>
      </c>
      <c r="E29" s="38"/>
      <c r="F29" s="38">
        <v>360.0</v>
      </c>
      <c r="G29" s="38">
        <v>378.0</v>
      </c>
      <c r="H29" s="38">
        <v>396.9</v>
      </c>
      <c r="I29" s="221">
        <v>416.75</v>
      </c>
      <c r="J29" s="38">
        <v>437.58</v>
      </c>
      <c r="K29" s="212"/>
    </row>
    <row r="30" ht="14.25" customHeight="1">
      <c r="A30" s="39" t="s">
        <v>39</v>
      </c>
      <c r="B30" s="220"/>
      <c r="C30" s="216">
        <v>1480.0</v>
      </c>
      <c r="D30" s="217">
        <v>2020.0</v>
      </c>
      <c r="E30" s="38"/>
      <c r="F30" s="38">
        <v>640.0</v>
      </c>
      <c r="G30" s="38">
        <v>672.0</v>
      </c>
      <c r="H30" s="38">
        <v>705.6</v>
      </c>
      <c r="I30" s="221">
        <v>740.88</v>
      </c>
      <c r="J30" s="38">
        <v>777.92</v>
      </c>
      <c r="K30" s="212"/>
    </row>
    <row r="31" ht="14.25" customHeight="1">
      <c r="A31" s="39" t="s">
        <v>121</v>
      </c>
      <c r="B31" s="220"/>
      <c r="C31" s="216">
        <v>470.0</v>
      </c>
      <c r="D31" s="217">
        <v>646.0</v>
      </c>
      <c r="E31" s="38"/>
      <c r="F31" s="38">
        <v>983.0</v>
      </c>
      <c r="G31" s="38">
        <v>1032.15</v>
      </c>
      <c r="H31" s="38">
        <v>1083.76</v>
      </c>
      <c r="I31" s="221">
        <v>1137.95</v>
      </c>
      <c r="J31" s="38">
        <v>1194.84</v>
      </c>
      <c r="K31" s="212"/>
    </row>
    <row r="32" ht="14.25" customHeight="1">
      <c r="A32" s="39" t="s">
        <v>122</v>
      </c>
      <c r="B32" s="220"/>
      <c r="C32" s="216">
        <v>1702.0</v>
      </c>
      <c r="D32" s="217">
        <v>2.0</v>
      </c>
      <c r="E32" s="38"/>
      <c r="F32" s="38"/>
      <c r="G32" s="38" t="s">
        <v>112</v>
      </c>
      <c r="H32" s="38" t="s">
        <v>112</v>
      </c>
      <c r="I32" s="221" t="s">
        <v>112</v>
      </c>
      <c r="J32" s="38" t="s">
        <v>112</v>
      </c>
    </row>
    <row r="33" ht="14.25" customHeight="1">
      <c r="A33" s="39" t="s">
        <v>123</v>
      </c>
      <c r="B33" s="220"/>
      <c r="C33" s="216"/>
      <c r="D33" s="217">
        <v>402.0</v>
      </c>
      <c r="E33" s="38"/>
      <c r="F33" s="38"/>
      <c r="G33" s="38" t="s">
        <v>112</v>
      </c>
      <c r="H33" s="38" t="s">
        <v>112</v>
      </c>
      <c r="I33" s="221" t="s">
        <v>112</v>
      </c>
      <c r="J33" s="38" t="s">
        <v>112</v>
      </c>
    </row>
    <row r="34" ht="14.25" customHeight="1">
      <c r="A34" s="27" t="s">
        <v>124</v>
      </c>
      <c r="B34" s="45"/>
      <c r="C34" s="216"/>
      <c r="D34" s="217"/>
      <c r="E34" s="38"/>
      <c r="F34" s="38">
        <v>250.0</v>
      </c>
      <c r="G34" s="38">
        <v>262.5</v>
      </c>
      <c r="H34" s="38">
        <v>275.63</v>
      </c>
      <c r="I34" s="221">
        <v>289.41</v>
      </c>
      <c r="J34" s="38">
        <v>303.88</v>
      </c>
      <c r="K34" s="212"/>
    </row>
    <row r="35" ht="14.25" customHeight="1">
      <c r="A35" s="27" t="s">
        <v>125</v>
      </c>
      <c r="B35" s="45"/>
      <c r="C35" s="45">
        <v>64.0</v>
      </c>
      <c r="D35" s="217">
        <v>234.0</v>
      </c>
      <c r="E35" s="38"/>
      <c r="F35" s="38">
        <v>914.0</v>
      </c>
      <c r="G35" s="38">
        <v>959.7</v>
      </c>
      <c r="H35" s="38">
        <v>1007.69</v>
      </c>
      <c r="I35" s="221">
        <v>1058.07</v>
      </c>
      <c r="J35" s="38">
        <v>1110.97</v>
      </c>
      <c r="K35" s="212"/>
    </row>
    <row r="36" ht="14.25" customHeight="1">
      <c r="A36" s="223" t="s">
        <v>126</v>
      </c>
      <c r="B36" s="220"/>
      <c r="C36" s="45"/>
      <c r="D36" s="217">
        <v>58.0</v>
      </c>
      <c r="E36" s="38"/>
      <c r="F36" s="38"/>
      <c r="G36" s="38" t="s">
        <v>112</v>
      </c>
      <c r="H36" s="38" t="s">
        <v>112</v>
      </c>
      <c r="I36" s="221" t="s">
        <v>112</v>
      </c>
      <c r="J36" s="38" t="s">
        <v>112</v>
      </c>
    </row>
    <row r="37" ht="14.25" customHeight="1">
      <c r="A37" s="39" t="s">
        <v>31</v>
      </c>
      <c r="B37" s="220">
        <v>94456.0</v>
      </c>
      <c r="C37" s="216">
        <v>113479.0</v>
      </c>
      <c r="D37" s="217">
        <v>95296.0</v>
      </c>
      <c r="E37" s="38" t="s">
        <v>112</v>
      </c>
      <c r="F37" s="38">
        <v>149579.27</v>
      </c>
      <c r="G37" s="38">
        <v>157058.0</v>
      </c>
      <c r="H37" s="38">
        <v>164911.0</v>
      </c>
      <c r="I37" s="221">
        <v>173157.0</v>
      </c>
      <c r="J37" s="38">
        <v>181815.0</v>
      </c>
      <c r="K37" s="212"/>
    </row>
    <row r="38" ht="14.25" customHeight="1">
      <c r="A38" s="224" t="s">
        <v>127</v>
      </c>
      <c r="B38" s="225">
        <v>15444.0</v>
      </c>
      <c r="C38" s="225">
        <v>15444.0</v>
      </c>
      <c r="D38" s="217"/>
      <c r="E38" s="226"/>
      <c r="F38" s="38"/>
      <c r="G38" s="38"/>
      <c r="H38" s="38"/>
      <c r="I38" s="221"/>
      <c r="J38" s="226"/>
    </row>
    <row r="39" ht="14.25" customHeight="1">
      <c r="A39" s="208" t="s">
        <v>128</v>
      </c>
      <c r="B39" s="227"/>
      <c r="C39" s="227"/>
      <c r="D39" s="227"/>
      <c r="E39" s="210"/>
      <c r="F39" s="228"/>
      <c r="G39" s="228"/>
      <c r="H39" s="228"/>
      <c r="I39" s="229"/>
      <c r="J39" s="230"/>
    </row>
    <row r="40" ht="14.25" customHeight="1">
      <c r="A40" s="213" t="s">
        <v>48</v>
      </c>
      <c r="B40" s="231"/>
      <c r="C40" s="231"/>
      <c r="D40" s="214"/>
      <c r="E40" s="232"/>
      <c r="F40" s="232"/>
      <c r="G40" s="232"/>
      <c r="H40" s="232"/>
      <c r="I40" s="233"/>
      <c r="J40" s="41"/>
    </row>
    <row r="41" ht="14.25" customHeight="1">
      <c r="A41" s="197" t="s">
        <v>49</v>
      </c>
      <c r="B41" s="234"/>
      <c r="C41" s="234"/>
      <c r="D41" s="234"/>
      <c r="E41" s="45"/>
      <c r="F41" s="45">
        <v>5278.0</v>
      </c>
      <c r="G41" s="45">
        <v>5278.0</v>
      </c>
      <c r="H41" s="45">
        <v>5278.0</v>
      </c>
      <c r="I41" s="235">
        <v>5278.0</v>
      </c>
      <c r="J41" s="38">
        <v>5278.0</v>
      </c>
      <c r="K41" s="212"/>
    </row>
    <row r="42" ht="14.25" customHeight="1">
      <c r="A42" s="39" t="s">
        <v>50</v>
      </c>
      <c r="B42" s="220"/>
      <c r="C42" s="220"/>
      <c r="D42" s="220"/>
      <c r="E42" s="45"/>
      <c r="F42" s="45">
        <v>2000.0</v>
      </c>
      <c r="G42" s="45">
        <v>2000.0</v>
      </c>
      <c r="H42" s="45">
        <v>2000.0</v>
      </c>
      <c r="I42" s="235">
        <v>2000.0</v>
      </c>
      <c r="J42" s="38">
        <v>2000.0</v>
      </c>
      <c r="K42" s="212"/>
    </row>
    <row r="43" ht="14.25" customHeight="1">
      <c r="A43" s="39" t="s">
        <v>51</v>
      </c>
      <c r="B43" s="220"/>
      <c r="C43" s="220"/>
      <c r="D43" s="220"/>
      <c r="E43" s="45"/>
      <c r="F43" s="45">
        <v>10000.0</v>
      </c>
      <c r="G43" s="45">
        <v>10000.0</v>
      </c>
      <c r="H43" s="45">
        <v>10000.0</v>
      </c>
      <c r="I43" s="235">
        <v>10000.0</v>
      </c>
      <c r="J43" s="38">
        <v>10000.0</v>
      </c>
      <c r="K43" s="212"/>
    </row>
    <row r="44" ht="14.25" customHeight="1">
      <c r="A44" s="39" t="s">
        <v>129</v>
      </c>
      <c r="B44" s="220"/>
      <c r="C44" s="220"/>
      <c r="D44" s="220"/>
      <c r="E44" s="45"/>
      <c r="F44" s="45">
        <v>17278.0</v>
      </c>
      <c r="G44" s="45">
        <v>17278.0</v>
      </c>
      <c r="H44" s="45">
        <v>17278.0</v>
      </c>
      <c r="I44" s="235">
        <v>17278.0</v>
      </c>
      <c r="J44" s="38">
        <v>17278.0</v>
      </c>
      <c r="K44" s="212"/>
    </row>
    <row r="45" ht="14.25" customHeight="1">
      <c r="A45" s="224" t="s">
        <v>130</v>
      </c>
      <c r="B45" s="225">
        <v>109900.0</v>
      </c>
      <c r="C45" s="225">
        <v>128923.0</v>
      </c>
      <c r="D45" s="225">
        <v>95296.0</v>
      </c>
      <c r="E45" s="236" t="s">
        <v>112</v>
      </c>
      <c r="F45" s="236">
        <v>166857.0</v>
      </c>
      <c r="G45" s="236">
        <v>174336.0</v>
      </c>
      <c r="H45" s="236">
        <v>182189.0</v>
      </c>
      <c r="I45" s="237">
        <v>190435.0</v>
      </c>
      <c r="J45" s="226">
        <v>199092.0</v>
      </c>
      <c r="K45" s="212"/>
    </row>
    <row r="46" ht="14.25" customHeight="1">
      <c r="A46" s="208" t="s">
        <v>131</v>
      </c>
      <c r="B46" s="72">
        <v>4860.0</v>
      </c>
      <c r="C46" s="72">
        <v>-14388.0</v>
      </c>
      <c r="D46" s="72">
        <v>18065.0</v>
      </c>
      <c r="E46" s="228" t="s">
        <v>112</v>
      </c>
      <c r="F46" s="228">
        <v>2775.0</v>
      </c>
      <c r="G46" s="228">
        <v>3292.0</v>
      </c>
      <c r="H46" s="228">
        <v>3815.0</v>
      </c>
      <c r="I46" s="229">
        <v>4343.0</v>
      </c>
      <c r="J46" s="238">
        <v>10890.0</v>
      </c>
      <c r="K46" s="212"/>
    </row>
    <row r="47" ht="14.25" customHeight="1">
      <c r="A47" s="208" t="s">
        <v>132</v>
      </c>
      <c r="B47" s="227"/>
      <c r="C47" s="227"/>
      <c r="D47" s="227"/>
      <c r="E47" s="228"/>
      <c r="F47" s="228"/>
      <c r="G47" s="228"/>
      <c r="H47" s="228"/>
      <c r="I47" s="229"/>
      <c r="J47" s="230"/>
    </row>
    <row r="48" ht="14.25" customHeight="1">
      <c r="A48" s="208" t="s">
        <v>9</v>
      </c>
      <c r="B48" s="227"/>
      <c r="C48" s="227">
        <v>5.0</v>
      </c>
      <c r="D48" s="227">
        <v>63.0</v>
      </c>
      <c r="E48" s="228"/>
      <c r="F48" s="228"/>
      <c r="G48" s="228"/>
      <c r="H48" s="228"/>
      <c r="I48" s="229"/>
      <c r="J48" s="230"/>
    </row>
    <row r="49" ht="14.25" customHeight="1">
      <c r="A49" s="213" t="s">
        <v>133</v>
      </c>
      <c r="B49" s="214"/>
      <c r="C49" s="214">
        <v>59.0</v>
      </c>
      <c r="D49" s="214">
        <v>4785.0</v>
      </c>
      <c r="E49" s="239"/>
      <c r="F49" s="239"/>
      <c r="G49" s="239"/>
      <c r="H49" s="239"/>
      <c r="I49" s="240"/>
      <c r="J49" s="41"/>
    </row>
    <row r="50" ht="14.25" customHeight="1">
      <c r="A50" s="27" t="s">
        <v>11</v>
      </c>
      <c r="B50" s="216"/>
      <c r="C50" s="216">
        <v>3496.0</v>
      </c>
      <c r="D50" s="216"/>
      <c r="E50" s="45"/>
      <c r="F50" s="45"/>
      <c r="G50" s="45"/>
      <c r="H50" s="45"/>
      <c r="I50" s="235"/>
      <c r="J50" s="38"/>
    </row>
    <row r="51" ht="14.25" customHeight="1">
      <c r="A51" s="27" t="s">
        <v>134</v>
      </c>
      <c r="B51" s="216"/>
      <c r="C51" s="216">
        <v>2.0</v>
      </c>
      <c r="D51" s="216">
        <v>1.0</v>
      </c>
      <c r="E51" s="45"/>
      <c r="F51" s="45"/>
      <c r="G51" s="45"/>
      <c r="H51" s="45"/>
      <c r="I51" s="235"/>
      <c r="J51" s="38"/>
    </row>
    <row r="52" ht="14.25" customHeight="1">
      <c r="A52" s="27" t="s">
        <v>135</v>
      </c>
      <c r="B52" s="216"/>
      <c r="C52" s="216">
        <v>-6.0</v>
      </c>
      <c r="D52" s="216"/>
      <c r="E52" s="45"/>
      <c r="F52" s="45"/>
      <c r="G52" s="45"/>
      <c r="H52" s="45"/>
      <c r="I52" s="235"/>
      <c r="J52" s="38"/>
    </row>
    <row r="53" ht="14.25" customHeight="1">
      <c r="A53" s="30" t="s">
        <v>136</v>
      </c>
      <c r="B53" s="241" t="s">
        <v>112</v>
      </c>
      <c r="C53" s="241">
        <v>3556.0</v>
      </c>
      <c r="D53" s="241">
        <v>4849.0</v>
      </c>
      <c r="E53" s="236" t="s">
        <v>112</v>
      </c>
      <c r="F53" s="236" t="s">
        <v>112</v>
      </c>
      <c r="G53" s="236" t="s">
        <v>112</v>
      </c>
      <c r="H53" s="236" t="s">
        <v>112</v>
      </c>
      <c r="I53" s="237" t="s">
        <v>112</v>
      </c>
      <c r="J53" s="38" t="s">
        <v>112</v>
      </c>
    </row>
    <row r="54" ht="14.25" customHeight="1">
      <c r="A54" s="30" t="s">
        <v>137</v>
      </c>
      <c r="B54" s="241">
        <v>4860.0</v>
      </c>
      <c r="C54" s="241">
        <v>-10832.0</v>
      </c>
      <c r="D54" s="225">
        <v>22914.0</v>
      </c>
      <c r="E54" s="236" t="s">
        <v>112</v>
      </c>
      <c r="F54" s="242">
        <v>2775.26</v>
      </c>
      <c r="G54" s="242">
        <v>3291.72</v>
      </c>
      <c r="H54" s="242">
        <v>3814.55</v>
      </c>
      <c r="I54" s="243">
        <v>4343.3</v>
      </c>
      <c r="J54" s="49">
        <v>10890.09</v>
      </c>
      <c r="K54" s="212"/>
    </row>
    <row r="55" ht="14.25" customHeight="1">
      <c r="A55" s="244"/>
      <c r="B55" s="245"/>
      <c r="C55" s="245"/>
      <c r="D55" s="245"/>
      <c r="E55" s="246"/>
      <c r="F55" s="246"/>
      <c r="G55" s="246"/>
      <c r="H55" s="246"/>
      <c r="I55" s="247"/>
      <c r="J55" s="230"/>
    </row>
    <row r="56" ht="14.25" customHeight="1">
      <c r="A56" s="208"/>
      <c r="B56" s="227"/>
      <c r="C56" s="227"/>
      <c r="D56" s="227"/>
      <c r="E56" s="210"/>
      <c r="F56" s="210"/>
      <c r="G56" s="210"/>
      <c r="H56" s="210"/>
      <c r="I56" s="211"/>
      <c r="J56" s="238"/>
    </row>
    <row r="57" ht="14.25" customHeight="1">
      <c r="A57" s="248" t="s">
        <v>138</v>
      </c>
      <c r="C57" s="249">
        <v>5377668.0</v>
      </c>
    </row>
    <row r="58" ht="14.25" customHeight="1">
      <c r="A58" s="248" t="s">
        <v>93</v>
      </c>
      <c r="C58" s="249">
        <v>107553.0</v>
      </c>
      <c r="F58" s="250"/>
      <c r="G58" s="250"/>
    </row>
    <row r="59" ht="14.25" customHeight="1">
      <c r="A59" s="185"/>
      <c r="B59" s="251"/>
      <c r="C59" s="252"/>
      <c r="E59" s="250"/>
    </row>
    <row r="60" ht="14.25" customHeight="1">
      <c r="A60" s="185"/>
      <c r="B60" s="251"/>
      <c r="D60" s="252"/>
    </row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K2"/>
  </mergeCells>
  <printOptions/>
  <pageMargins bottom="0.75" footer="0.0" header="0.0" left="0.7" right="0.7" top="0.75"/>
  <pageSetup paperSize="3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2023-06-07T17:49:46Z</dcterms:created>
  <dc:creator>Admin</dc:creator>
</cp:coreProperties>
</file>